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19" sheetId="10" r:id="rId10"/>
  </sheets>
  <externalReferences>
    <externalReference r:id="rId13"/>
    <externalReference r:id="rId14"/>
    <externalReference r:id="rId15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<sst xmlns="http://schemas.openxmlformats.org/spreadsheetml/2006/main" count="1301" uniqueCount="351">
  <si>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</si>
  <si>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</si>
  <si>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</si>
  <si>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</si>
  <si>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</si>
  <si>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</si>
  <si>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</si>
  <si>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</si>
  <si>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</si>
  <si>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</si>
  <si>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</si>
  <si>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</si>
  <si>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</si>
  <si>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</si>
  <si>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</si>
  <si>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</si>
  <si>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</si>
  <si>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</si>
  <si>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</si>
  <si>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</si>
  <si>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</si>
  <si>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</si>
  <si>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</si>
  <si>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</si>
  <si>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</si>
  <si>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</si>
  <si>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</si>
  <si>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</si>
  <si>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</si>
  <si>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</si>
  <si>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</si>
  <si>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</si>
  <si>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</si>
  <si>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</si>
  <si>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</si>
  <si>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</si>
  <si>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</si>
  <si>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</si>
  <si>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</si>
  <si>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</si>
  <si>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</si>
  <si>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</si>
  <si>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</si>
  <si>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</si>
  <si>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</si>
  <si>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</si>
  <si>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</si>
  <si>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</si>
  <si>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</si>
  <si>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</si>
  <si>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</si>
  <si>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</si>
  <si>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</si>
  <si>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</si>
  <si>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</si>
  <si>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</si>
  <si>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</si>
  <si>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</si>
  <si>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</si>
  <si>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</si>
  <si>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</si>
  <si>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</si>
  <si>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</si>
  <si>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</si>
  <si>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</si>
  <si>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</si>
  <si>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</si>
  <si>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</si>
  <si>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</si>
  <si>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</si>
  <si>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</si>
  <si>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</si>
  <si>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</si>
  <si>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</si>
  <si>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</si>
  <si>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</si>
  <si>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</si>
  <si>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</si>
  <si>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</si>
  <si>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</si>
  <si>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</si>
  <si>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</si>
  <si>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</si>
  <si>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</si>
  <si>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</si>
  <si>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</si>
  <si>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</si>
  <si>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</si>
  <si>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</si>
  <si>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</si>
  <si>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</si>
  <si>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</si>
  <si>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</si>
  <si>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</si>
  <si>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</si>
  <si>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</si>
  <si>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</si>
  <si>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</si>
  <si>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</si>
  <si>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</si>
  <si>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</si>
  <si>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</si>
  <si>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</si>
  <si>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</si>
  <si>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</si>
  <si>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</si>
  <si>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</si>
  <si>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</si>
  <si>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</si>
  <si>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</si>
  <si>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</si>
  <si>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</si>
  <si>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</si>
  <si>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</si>
  <si>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</si>
  <si>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</si>
  <si>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</si>
  <si>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</si>
  <si>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</si>
  <si>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</si>
  <si>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</si>
  <si>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</si>
  <si>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</si>
  <si>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</si>
  <si>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</si>
  <si>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</si>
  <si>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</si>
  <si>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</si>
  <si>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</si>
  <si>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</si>
  <si>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</si>
  <si>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</si>
  <si>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</si>
  <si>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</si>
  <si>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</si>
  <si>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</si>
  <si>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</si>
  <si>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</si>
  <si>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</si>
  <si>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</si>
  <si>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</si>
  <si>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</si>
  <si>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</si>
  <si>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</si>
  <si>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</si>
  <si>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</si>
  <si>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</si>
  <si>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</si>
  <si>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</si>
  <si>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</si>
  <si>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</si>
  <si>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</si>
  <si>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</si>
  <si>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</si>
  <si>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</si>
  <si>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</si>
  <si>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</si>
  <si>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</si>
  <si>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</si>
  <si>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</si>
  <si>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</si>
  <si>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</si>
  <si>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</si>
  <si>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</si>
  <si>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</si>
  <si>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</si>
  <si>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</si>
  <si>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</si>
  <si>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</si>
  <si>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</si>
  <si>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</si>
  <si>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</si>
  <si>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</si>
  <si>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</si>
  <si>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</si>
  <si>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</si>
  <si>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</si>
  <si>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</si>
  <si>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</si>
  <si>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</si>
  <si>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</si>
  <si>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</si>
  <si>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</si>
  <si>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</si>
  <si>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</si>
  <si>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</si>
  <si>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</si>
  <si>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</si>
  <si>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</si>
  <si>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</si>
  <si>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</si>
  <si>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</si>
  <si>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</si>
  <si>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</si>
  <si>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</si>
  <si>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</si>
  <si>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</si>
  <si>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</si>
  <si>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</si>
  <si>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</si>
  <si>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</si>
  <si>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</si>
  <si>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</si>
  <si>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</si>
  <si>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</si>
  <si>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</si>
  <si>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</si>
  <si>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</si>
  <si>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</si>
  <si>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</si>
  <si>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плоская</t>
  </si>
  <si>
    <t>рулонная</t>
  </si>
  <si>
    <t>есть</t>
  </si>
  <si>
    <t>сетевое</t>
  </si>
  <si>
    <t>приточно-вытяжная</t>
  </si>
  <si>
    <t>внутренний</t>
  </si>
  <si>
    <t>соответствует материалу стен</t>
  </si>
  <si>
    <t>Документ, подтверждающий выбранный способ управления (протокол общего собрания собственников (членов кооператива)</t>
  </si>
  <si>
    <t>информация отсутствует</t>
  </si>
  <si>
    <t>многоквартирный</t>
  </si>
  <si>
    <t>не признан</t>
  </si>
  <si>
    <t>на лестничной клетке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</si>
  <si>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</si>
  <si>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</si>
  <si>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</si>
  <si>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</si>
  <si>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</si>
  <si>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</si>
  <si>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</si>
  <si>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отсутствует</t>
  </si>
  <si>
    <t>водоотведение</t>
  </si>
  <si>
    <t>централизовано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</si>
  <si>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</si>
  <si>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</si>
  <si>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 (водоотведение)</t>
  </si>
  <si>
    <t>горячее водоснабжение</t>
  </si>
  <si>
    <t>централизованное</t>
  </si>
  <si>
    <t>ОАО"Мосэнергосбыт"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</si>
  <si>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</si>
  <si>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</si>
  <si>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</si>
  <si>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</si>
  <si>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</si>
  <si>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</si>
  <si>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</si>
  <si>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</si>
  <si>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</si>
  <si>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</si>
  <si>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</si>
  <si>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</si>
  <si>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</si>
  <si>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</si>
  <si>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</si>
  <si>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</si>
  <si>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</si>
  <si>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</si>
  <si>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</si>
  <si>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</si>
  <si>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</si>
  <si>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</si>
  <si>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ГУП МО "Мособлгаз"</t>
  </si>
  <si>
    <t>Отопление</t>
  </si>
  <si>
    <t>м.куб.</t>
  </si>
  <si>
    <t>Пролетарский проспект д.12</t>
  </si>
  <si>
    <t>панель</t>
  </si>
  <si>
    <t>пассажирский</t>
  </si>
  <si>
    <t>ОАО "Мосэнергосбыт"</t>
  </si>
  <si>
    <t>панельный</t>
  </si>
  <si>
    <t>имеется</t>
  </si>
  <si>
    <t xml:space="preserve">общее собр. Собств. №1 от 29.06.2016г </t>
  </si>
  <si>
    <t>№П/П-12 от 01.08.2016</t>
  </si>
  <si>
    <t>есть ( в собственности ООО "Тепло Сервис", документы в УК не переданы)</t>
  </si>
  <si>
    <t>песочница ,качели, лавочки, горка, шведская стенка</t>
  </si>
  <si>
    <t>без интерфейса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</si>
  <si>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</si>
  <si>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</si>
  <si>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</si>
  <si>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</si>
  <si>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</si>
  <si>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</si>
  <si>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</si>
  <si>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</si>
  <si>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</si>
  <si>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ФГУП "Центр дезинфекции Щелковского района, г.Щелково, Московской обл."</t>
  </si>
  <si>
    <t xml:space="preserve">по адресу: Московская обл., г. Щелково,  Пролетарский проспект, д. 12 </t>
  </si>
  <si>
    <t>27.03.2018 г.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</si>
  <si>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</si>
  <si>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</si>
  <si>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</si>
  <si>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</si>
  <si>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</si>
  <si>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если были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</si>
  <si>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</si>
  <si>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</si>
  <si>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</si>
  <si>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</si>
  <si>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</si>
  <si>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</si>
  <si>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</si>
  <si>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</si>
  <si>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 xml:space="preserve">     -  за содержание дома, включая ОДН</t>
  </si>
  <si>
    <t>ООО "Эль энд Ти"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</si>
  <si>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</si>
  <si>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</si>
  <si>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</si>
  <si>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</si>
  <si>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</si>
  <si>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</si>
  <si>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Норматив потребления коммунальной услуги в жилых помещениях(питьевая вода)</t>
  </si>
  <si>
    <t>куб.м./чел.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</si>
  <si>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</si>
  <si>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</si>
  <si>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</si>
  <si>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</t>
  </si>
  <si>
    <t>01.07.2017 г.</t>
  </si>
  <si>
    <t>ООО"Теплогарант"</t>
  </si>
  <si>
    <t>Договор №А/Щ/12/11 от 01.10.2011 г.</t>
  </si>
  <si>
    <t xml:space="preserve"> Комитет по ценам и тарифам Московской области, Распоряжение от 19.12.2016 №207-Р</t>
  </si>
  <si>
    <t>Норматив потребления коммунальной услуги в жилых помещениях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</si>
  <si>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</si>
  <si>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</si>
  <si>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</si>
  <si>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</si>
  <si>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</si>
  <si>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</si>
  <si>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</si>
  <si>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</si>
  <si>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</si>
  <si>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</si>
  <si>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Гкал./кв.м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</si>
  <si>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</si>
  <si>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</si>
  <si>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</si>
  <si>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</si>
  <si>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</si>
  <si>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по адресу: Московская обл., г. Щелково,  Пролетарский проспект,  д. 12.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</si>
  <si>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</si>
  <si>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</si>
  <si>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</si>
  <si>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</si>
  <si>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</si>
  <si>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</si>
  <si>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</si>
  <si>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</si>
  <si>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</si>
  <si>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31.03.2020 г.</t>
  </si>
  <si>
    <t>01.01.2019 г.</t>
  </si>
  <si>
    <t>31.12.2019 г.</t>
  </si>
  <si>
    <t>Директор ООО "УК "Альтаир" ___________________ Рыжов А.А.</t>
  </si>
  <si>
    <t>ИТП</t>
  </si>
  <si>
    <t>водоотведение на ОДН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</si>
</sst>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00000000000"/>
    <numFmt numFmtId="182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3" fillId="0" borderId="0" xfId="0" applyFont="1" applyAlignment="1">
      <alignment horizontal="justify" vertical="top" wrapText="1"/>
    </xf>
    <xf numFmtId="0" fontId="4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43" fillId="32" borderId="10" xfId="0" applyFont="1" applyFill="1" applyBorder="1" applyAlignment="1">
      <alignment wrapText="1"/>
    </xf>
    <xf numFmtId="0" fontId="44" fillId="32" borderId="10" xfId="0" applyFont="1" applyFill="1" applyBorder="1" applyAlignment="1">
      <alignment vertical="center" wrapText="1"/>
    </xf>
    <xf numFmtId="0" fontId="43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3" fillId="32" borderId="10" xfId="0" applyFont="1" applyFill="1" applyBorder="1" applyAlignment="1">
      <alignment vertical="center" wrapText="1"/>
    </xf>
    <xf numFmtId="182" fontId="2" fillId="32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5;&#1088;&#1086;&#1083;&#1077;&#1090;&#1072;&#1088;&#1089;&#1082;&#1080;&#1081;,%20&#1076;.%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86;&#1076;&#1085;&#1072;&#1103;%20&#1087;&#1086;%20&#1090;&#1077;&#1082;&#1091;&#1097;&#1077;&#1084;&#1091;%20&#1088;&#1077;&#1084;&#1086;&#1085;&#1090;&#1091;%20&#1079;&#1072;%202018%20&#1075;&#1086;&#1076;%20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Ж-А"/>
      <sheetName val="Жилище"/>
      <sheetName val="Лист3"/>
    </sheetNames>
    <sheetDataSet>
      <sheetData sheetId="0">
        <row r="25">
          <cell r="AB25">
            <v>1723113.14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P57">
            <v>-870359.6639999996</v>
          </cell>
        </row>
        <row r="58">
          <cell r="P58">
            <v>1760.6</v>
          </cell>
        </row>
        <row r="59">
          <cell r="P59">
            <v>1333251.02</v>
          </cell>
        </row>
        <row r="60">
          <cell r="P60">
            <v>7203271.48</v>
          </cell>
        </row>
        <row r="61">
          <cell r="P61">
            <v>4318295.548</v>
          </cell>
        </row>
        <row r="62">
          <cell r="P62">
            <v>1695535.5719999997</v>
          </cell>
        </row>
        <row r="63">
          <cell r="P63">
            <v>1189440.3599999999</v>
          </cell>
        </row>
        <row r="64">
          <cell r="P64">
            <v>7226582.03</v>
          </cell>
        </row>
        <row r="65">
          <cell r="P65">
            <v>7226582.03</v>
          </cell>
        </row>
        <row r="70">
          <cell r="P70">
            <v>6356222.366</v>
          </cell>
        </row>
        <row r="71">
          <cell r="P71">
            <v>341432.99800000014</v>
          </cell>
        </row>
        <row r="72">
          <cell r="P72">
            <v>9007.93</v>
          </cell>
        </row>
        <row r="73">
          <cell r="P73">
            <v>1317187.8</v>
          </cell>
        </row>
        <row r="74">
          <cell r="P74">
            <v>6013066.96859179</v>
          </cell>
        </row>
        <row r="75">
          <cell r="P75">
            <v>1189440.3599999999</v>
          </cell>
        </row>
        <row r="76">
          <cell r="P76">
            <v>483742.9099999999</v>
          </cell>
        </row>
        <row r="77">
          <cell r="P77">
            <v>1276899.2099999997</v>
          </cell>
        </row>
        <row r="78">
          <cell r="P78">
            <v>123608.50799999999</v>
          </cell>
        </row>
        <row r="79">
          <cell r="P79">
            <v>670517.85</v>
          </cell>
        </row>
        <row r="80">
          <cell r="P80">
            <v>269373.258</v>
          </cell>
        </row>
        <row r="81">
          <cell r="P81">
            <v>1098483.156</v>
          </cell>
        </row>
        <row r="82">
          <cell r="P82">
            <v>13993.415999999997</v>
          </cell>
        </row>
        <row r="83">
          <cell r="P83">
            <v>114279.56399999998</v>
          </cell>
        </row>
        <row r="84">
          <cell r="P84">
            <v>36149.657999999996</v>
          </cell>
        </row>
        <row r="85">
          <cell r="P85">
            <v>9328.944</v>
          </cell>
        </row>
        <row r="86">
          <cell r="P86">
            <v>356832.10799999995</v>
          </cell>
        </row>
        <row r="87">
          <cell r="P87">
            <v>0</v>
          </cell>
        </row>
        <row r="88">
          <cell r="P88">
            <v>7960.643991844561</v>
          </cell>
        </row>
        <row r="89">
          <cell r="P89">
            <v>44363.07498347413</v>
          </cell>
        </row>
        <row r="90">
          <cell r="P90">
            <v>13807.411925875103</v>
          </cell>
        </row>
        <row r="91">
          <cell r="P91">
            <v>304286.89569059655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94" t="s">
        <v>135</v>
      </c>
      <c r="B1" s="94"/>
      <c r="C1" s="94"/>
      <c r="D1" s="94"/>
    </row>
    <row r="2" s="13" customFormat="1" ht="15.75"/>
    <row r="3" spans="1:4" s="13" customFormat="1" ht="15.75">
      <c r="A3" s="95" t="s">
        <v>19</v>
      </c>
      <c r="B3" s="95"/>
      <c r="C3" s="95"/>
      <c r="D3" s="95"/>
    </row>
    <row r="4" spans="1:4" s="13" customFormat="1" ht="15.75">
      <c r="A4" s="15"/>
      <c r="B4" s="40" t="s">
        <v>284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204</v>
      </c>
    </row>
    <row r="8" spans="1:4" s="6" customFormat="1" ht="18.75" customHeight="1">
      <c r="A8" s="93" t="s">
        <v>20</v>
      </c>
      <c r="B8" s="93"/>
      <c r="C8" s="93"/>
      <c r="D8" s="93"/>
    </row>
    <row r="9" spans="1:4" s="6" customFormat="1" ht="54.75" customHeight="1">
      <c r="A9" s="4" t="s">
        <v>136</v>
      </c>
      <c r="B9" s="3" t="s">
        <v>217</v>
      </c>
      <c r="C9" s="5" t="s">
        <v>5</v>
      </c>
      <c r="D9" s="8" t="s">
        <v>269</v>
      </c>
    </row>
    <row r="10" spans="1:4" s="6" customFormat="1" ht="36" customHeight="1">
      <c r="A10" s="4" t="s">
        <v>137</v>
      </c>
      <c r="B10" s="3" t="s">
        <v>21</v>
      </c>
      <c r="C10" s="5" t="s">
        <v>5</v>
      </c>
      <c r="D10" s="23" t="s">
        <v>270</v>
      </c>
    </row>
    <row r="11" spans="1:4" s="6" customFormat="1" ht="20.25" customHeight="1">
      <c r="A11" s="93" t="s">
        <v>43</v>
      </c>
      <c r="B11" s="93"/>
      <c r="C11" s="93"/>
      <c r="D11" s="93"/>
    </row>
    <row r="12" spans="1:4" s="6" customFormat="1" ht="30" customHeight="1">
      <c r="A12" s="4" t="s">
        <v>138</v>
      </c>
      <c r="B12" s="7" t="s">
        <v>22</v>
      </c>
      <c r="C12" s="5" t="s">
        <v>5</v>
      </c>
      <c r="D12" s="5" t="s">
        <v>205</v>
      </c>
    </row>
    <row r="13" spans="1:4" s="6" customFormat="1" ht="30" customHeight="1">
      <c r="A13" s="93" t="s">
        <v>23</v>
      </c>
      <c r="B13" s="93"/>
      <c r="C13" s="93"/>
      <c r="D13" s="93"/>
    </row>
    <row r="14" spans="1:4" s="6" customFormat="1" ht="35.25" customHeight="1">
      <c r="A14" s="4" t="s">
        <v>139</v>
      </c>
      <c r="B14" s="7" t="s">
        <v>44</v>
      </c>
      <c r="C14" s="5" t="s">
        <v>5</v>
      </c>
      <c r="D14" s="8" t="s">
        <v>263</v>
      </c>
    </row>
    <row r="15" spans="1:4" s="6" customFormat="1" ht="19.5" customHeight="1">
      <c r="A15" s="4" t="s">
        <v>140</v>
      </c>
      <c r="B15" s="7" t="s">
        <v>142</v>
      </c>
      <c r="C15" s="5" t="s">
        <v>5</v>
      </c>
      <c r="D15" s="5">
        <v>1988</v>
      </c>
    </row>
    <row r="16" spans="1:4" s="6" customFormat="1" ht="18.75" customHeight="1">
      <c r="A16" s="4" t="s">
        <v>141</v>
      </c>
      <c r="B16" s="3" t="s">
        <v>24</v>
      </c>
      <c r="C16" s="8" t="s">
        <v>5</v>
      </c>
      <c r="D16" s="8" t="s">
        <v>267</v>
      </c>
    </row>
    <row r="17" spans="1:4" s="6" customFormat="1" ht="19.5" customHeight="1">
      <c r="A17" s="4" t="s">
        <v>146</v>
      </c>
      <c r="B17" s="3" t="s">
        <v>25</v>
      </c>
      <c r="C17" s="8" t="s">
        <v>5</v>
      </c>
      <c r="D17" s="8" t="s">
        <v>219</v>
      </c>
    </row>
    <row r="18" spans="1:4" s="6" customFormat="1" ht="19.5" customHeight="1">
      <c r="A18" s="4" t="s">
        <v>147</v>
      </c>
      <c r="B18" s="3" t="s">
        <v>26</v>
      </c>
      <c r="C18" s="8" t="s">
        <v>5</v>
      </c>
      <c r="D18" s="8">
        <v>9</v>
      </c>
    </row>
    <row r="19" spans="1:4" s="6" customFormat="1" ht="19.5" customHeight="1">
      <c r="A19" s="4" t="s">
        <v>148</v>
      </c>
      <c r="B19" s="4" t="s">
        <v>38</v>
      </c>
      <c r="C19" s="8" t="s">
        <v>6</v>
      </c>
      <c r="D19" s="8">
        <v>9</v>
      </c>
    </row>
    <row r="20" spans="1:4" s="6" customFormat="1" ht="19.5" customHeight="1">
      <c r="A20" s="4" t="s">
        <v>149</v>
      </c>
      <c r="B20" s="4" t="s">
        <v>39</v>
      </c>
      <c r="C20" s="8" t="s">
        <v>6</v>
      </c>
      <c r="D20" s="8">
        <v>1</v>
      </c>
    </row>
    <row r="21" spans="1:4" s="6" customFormat="1" ht="19.5" customHeight="1">
      <c r="A21" s="4" t="s">
        <v>150</v>
      </c>
      <c r="B21" s="3" t="s">
        <v>27</v>
      </c>
      <c r="C21" s="8" t="s">
        <v>6</v>
      </c>
      <c r="D21" s="8">
        <v>10</v>
      </c>
    </row>
    <row r="22" spans="1:4" s="6" customFormat="1" ht="19.5" customHeight="1">
      <c r="A22" s="4" t="s">
        <v>151</v>
      </c>
      <c r="B22" s="3" t="s">
        <v>28</v>
      </c>
      <c r="C22" s="8" t="s">
        <v>6</v>
      </c>
      <c r="D22" s="8">
        <v>10</v>
      </c>
    </row>
    <row r="23" spans="1:4" s="6" customFormat="1" ht="19.5" customHeight="1">
      <c r="A23" s="4" t="s">
        <v>152</v>
      </c>
      <c r="B23" s="3" t="s">
        <v>143</v>
      </c>
      <c r="C23" s="8"/>
      <c r="D23" s="8">
        <v>140</v>
      </c>
    </row>
    <row r="24" spans="1:4" s="6" customFormat="1" ht="19.5" customHeight="1">
      <c r="A24" s="4" t="s">
        <v>153</v>
      </c>
      <c r="B24" s="9" t="s">
        <v>144</v>
      </c>
      <c r="C24" s="8" t="s">
        <v>6</v>
      </c>
      <c r="D24" s="8">
        <v>140</v>
      </c>
    </row>
    <row r="25" spans="1:4" s="6" customFormat="1" ht="19.5" customHeight="1">
      <c r="A25" s="4" t="s">
        <v>154</v>
      </c>
      <c r="B25" s="9" t="s">
        <v>145</v>
      </c>
      <c r="C25" s="8" t="s">
        <v>6</v>
      </c>
      <c r="D25" s="8" t="s">
        <v>206</v>
      </c>
    </row>
    <row r="26" spans="1:4" s="6" customFormat="1" ht="19.5" customHeight="1">
      <c r="A26" s="4" t="s">
        <v>155</v>
      </c>
      <c r="B26" s="3" t="s">
        <v>29</v>
      </c>
      <c r="C26" s="5" t="s">
        <v>7</v>
      </c>
      <c r="D26" s="5">
        <v>24286.1</v>
      </c>
    </row>
    <row r="27" spans="1:4" s="6" customFormat="1" ht="19.5" customHeight="1">
      <c r="A27" s="4" t="s">
        <v>156</v>
      </c>
      <c r="B27" s="4" t="s">
        <v>40</v>
      </c>
      <c r="C27" s="5" t="s">
        <v>7</v>
      </c>
      <c r="D27" s="24">
        <v>19336.1</v>
      </c>
    </row>
    <row r="28" spans="1:4" s="6" customFormat="1" ht="19.5" customHeight="1">
      <c r="A28" s="4" t="s">
        <v>157</v>
      </c>
      <c r="B28" s="4" t="s">
        <v>41</v>
      </c>
      <c r="C28" s="5" t="s">
        <v>7</v>
      </c>
      <c r="D28" s="24"/>
    </row>
    <row r="29" spans="1:4" s="6" customFormat="1" ht="30" customHeight="1">
      <c r="A29" s="4" t="s">
        <v>158</v>
      </c>
      <c r="B29" s="4" t="s">
        <v>42</v>
      </c>
      <c r="C29" s="5" t="s">
        <v>7</v>
      </c>
      <c r="D29" s="24"/>
    </row>
    <row r="30" spans="1:4" s="6" customFormat="1" ht="33" customHeight="1">
      <c r="A30" s="4" t="s">
        <v>162</v>
      </c>
      <c r="B30" s="3" t="s">
        <v>159</v>
      </c>
      <c r="C30" s="5" t="s">
        <v>5</v>
      </c>
      <c r="D30" s="8" t="s">
        <v>218</v>
      </c>
    </row>
    <row r="31" spans="1:4" s="6" customFormat="1" ht="30" customHeight="1">
      <c r="A31" s="4" t="s">
        <v>163</v>
      </c>
      <c r="B31" s="3" t="s">
        <v>160</v>
      </c>
      <c r="C31" s="5" t="s">
        <v>7</v>
      </c>
      <c r="D31" s="5"/>
    </row>
    <row r="32" spans="1:4" s="6" customFormat="1" ht="21" customHeight="1">
      <c r="A32" s="4" t="s">
        <v>164</v>
      </c>
      <c r="B32" s="3" t="s">
        <v>161</v>
      </c>
      <c r="C32" s="5" t="s">
        <v>7</v>
      </c>
      <c r="D32" s="21"/>
    </row>
    <row r="33" spans="1:4" s="6" customFormat="1" ht="19.5" customHeight="1">
      <c r="A33" s="4" t="s">
        <v>165</v>
      </c>
      <c r="B33" s="3" t="s">
        <v>30</v>
      </c>
      <c r="C33" s="5" t="s">
        <v>5</v>
      </c>
      <c r="D33" s="5" t="s">
        <v>220</v>
      </c>
    </row>
    <row r="34" spans="1:4" s="6" customFormat="1" ht="29.25" customHeight="1">
      <c r="A34" s="4" t="s">
        <v>169</v>
      </c>
      <c r="B34" s="3" t="s">
        <v>166</v>
      </c>
      <c r="C34" s="5" t="s">
        <v>5</v>
      </c>
      <c r="D34" s="8"/>
    </row>
    <row r="35" spans="1:4" s="6" customFormat="1" ht="19.5" customHeight="1">
      <c r="A35" s="4" t="s">
        <v>170</v>
      </c>
      <c r="B35" s="3" t="s">
        <v>167</v>
      </c>
      <c r="C35" s="5" t="s">
        <v>5</v>
      </c>
      <c r="D35" s="5"/>
    </row>
    <row r="36" spans="1:4" s="6" customFormat="1" ht="21" customHeight="1">
      <c r="A36" s="4" t="s">
        <v>171</v>
      </c>
      <c r="B36" s="3" t="s">
        <v>168</v>
      </c>
      <c r="C36" s="5" t="s">
        <v>5</v>
      </c>
      <c r="D36" s="8"/>
    </row>
    <row r="37" spans="1:4" s="6" customFormat="1" ht="19.5" customHeight="1">
      <c r="A37" s="4" t="s">
        <v>172</v>
      </c>
      <c r="B37" s="3" t="s">
        <v>31</v>
      </c>
      <c r="C37" s="5" t="s">
        <v>5</v>
      </c>
      <c r="D37" s="5"/>
    </row>
    <row r="38" spans="1:4" s="6" customFormat="1" ht="20.25" customHeight="1">
      <c r="A38" s="93" t="s">
        <v>34</v>
      </c>
      <c r="B38" s="93"/>
      <c r="C38" s="93"/>
      <c r="D38" s="93"/>
    </row>
    <row r="39" spans="1:4" s="6" customFormat="1" ht="51" customHeight="1">
      <c r="A39" s="4" t="s">
        <v>173</v>
      </c>
      <c r="B39" s="3" t="s">
        <v>35</v>
      </c>
      <c r="C39" s="12" t="s">
        <v>5</v>
      </c>
      <c r="D39" s="8" t="s">
        <v>272</v>
      </c>
    </row>
    <row r="40" spans="1:4" s="6" customFormat="1" ht="19.5" customHeight="1">
      <c r="A40" s="4" t="s">
        <v>174</v>
      </c>
      <c r="B40" s="3" t="s">
        <v>36</v>
      </c>
      <c r="C40" s="12" t="s">
        <v>5</v>
      </c>
      <c r="D40" s="8" t="s">
        <v>268</v>
      </c>
    </row>
    <row r="41" spans="1:4" s="6" customFormat="1" ht="19.5" customHeight="1">
      <c r="A41" s="4" t="s">
        <v>175</v>
      </c>
      <c r="B41" s="3" t="s">
        <v>37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PageLayoutView="0" workbookViewId="0" topLeftCell="A5">
      <selection activeCell="E5" sqref="E1:K16384"/>
    </sheetView>
  </sheetViews>
  <sheetFormatPr defaultColWidth="9.140625" defaultRowHeight="15"/>
  <cols>
    <col min="1" max="1" width="5.8515625" style="1" customWidth="1"/>
    <col min="2" max="2" width="51.57421875" style="92" customWidth="1"/>
    <col min="3" max="3" width="10.57421875" style="1" customWidth="1"/>
    <col min="4" max="4" width="14.00390625" style="70" bestFit="1" customWidth="1"/>
    <col min="5" max="5" width="9.140625" style="25" customWidth="1"/>
    <col min="6" max="16384" width="9.140625" style="1" customWidth="1"/>
  </cols>
  <sheetData>
    <row r="1" spans="1:4" ht="15.75">
      <c r="A1" s="94" t="s">
        <v>187</v>
      </c>
      <c r="B1" s="94"/>
      <c r="C1" s="94"/>
      <c r="D1" s="94"/>
    </row>
    <row r="2" spans="2:4" ht="15.75" customHeight="1">
      <c r="B2" s="40" t="s">
        <v>284</v>
      </c>
      <c r="C2" s="15"/>
      <c r="D2" s="15"/>
    </row>
    <row r="3" spans="1:4" ht="31.5">
      <c r="A3" s="45" t="s">
        <v>0</v>
      </c>
      <c r="B3" s="71" t="s">
        <v>1</v>
      </c>
      <c r="C3" s="72" t="s">
        <v>2</v>
      </c>
      <c r="D3" s="73" t="s">
        <v>3</v>
      </c>
    </row>
    <row r="4" spans="1:249" ht="15.75">
      <c r="A4" s="45">
        <v>1</v>
      </c>
      <c r="B4" s="71" t="s">
        <v>4</v>
      </c>
      <c r="C4" s="45" t="s">
        <v>5</v>
      </c>
      <c r="D4" s="76" t="s">
        <v>345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45">
        <v>2</v>
      </c>
      <c r="B5" s="71" t="s">
        <v>116</v>
      </c>
      <c r="C5" s="45" t="s">
        <v>5</v>
      </c>
      <c r="D5" s="76" t="s">
        <v>346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45">
        <v>3</v>
      </c>
      <c r="B6" s="71" t="s">
        <v>117</v>
      </c>
      <c r="C6" s="45" t="s">
        <v>5</v>
      </c>
      <c r="D6" s="76" t="s">
        <v>347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.75">
      <c r="A7" s="45">
        <v>4</v>
      </c>
      <c r="B7" s="114" t="s">
        <v>339</v>
      </c>
      <c r="C7" s="115"/>
      <c r="D7" s="11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45">
        <v>5</v>
      </c>
      <c r="B8" s="71" t="s">
        <v>118</v>
      </c>
      <c r="C8" s="45" t="s">
        <v>18</v>
      </c>
      <c r="D8" s="79">
        <f>'[3]трансп'!P57</f>
        <v>-870359.6639999996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45">
        <v>6</v>
      </c>
      <c r="B9" s="81" t="s">
        <v>128</v>
      </c>
      <c r="C9" s="45" t="s">
        <v>18</v>
      </c>
      <c r="D9" s="79">
        <f>'[3]трансп'!P58</f>
        <v>1760.6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45">
        <v>7</v>
      </c>
      <c r="B10" s="81" t="s">
        <v>129</v>
      </c>
      <c r="C10" s="45" t="s">
        <v>18</v>
      </c>
      <c r="D10" s="79">
        <f>'[3]трансп'!P59</f>
        <v>1333251.02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31.5">
      <c r="A11" s="45">
        <v>8</v>
      </c>
      <c r="B11" s="48" t="s">
        <v>286</v>
      </c>
      <c r="C11" s="45" t="s">
        <v>18</v>
      </c>
      <c r="D11" s="79">
        <f>'[3]трансп'!P60</f>
        <v>7203271.48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45">
        <v>9</v>
      </c>
      <c r="B12" s="51" t="s">
        <v>300</v>
      </c>
      <c r="C12" s="45" t="s">
        <v>18</v>
      </c>
      <c r="D12" s="79">
        <f>'[3]трансп'!P61</f>
        <v>4318295.548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45">
        <v>10</v>
      </c>
      <c r="B13" s="81" t="s">
        <v>130</v>
      </c>
      <c r="C13" s="45" t="s">
        <v>18</v>
      </c>
      <c r="D13" s="79">
        <f>'[3]трансп'!P62</f>
        <v>1695535.5719999997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45">
        <v>11</v>
      </c>
      <c r="B14" s="81" t="s">
        <v>131</v>
      </c>
      <c r="C14" s="45" t="s">
        <v>18</v>
      </c>
      <c r="D14" s="79">
        <f>'[3]трансп'!P63</f>
        <v>1189440.3599999999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45">
        <v>12</v>
      </c>
      <c r="B15" s="71" t="s">
        <v>119</v>
      </c>
      <c r="C15" s="45" t="s">
        <v>18</v>
      </c>
      <c r="D15" s="79">
        <f>'[3]трансп'!P64</f>
        <v>7226582.03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45">
        <v>13</v>
      </c>
      <c r="B16" s="81" t="s">
        <v>189</v>
      </c>
      <c r="C16" s="45" t="s">
        <v>18</v>
      </c>
      <c r="D16" s="79">
        <f>'[3]трансп'!P65</f>
        <v>7226582.03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45">
        <v>14</v>
      </c>
      <c r="B17" s="81" t="s">
        <v>190</v>
      </c>
      <c r="C17" s="45" t="s">
        <v>18</v>
      </c>
      <c r="D17" s="79">
        <f>'[3]трансп'!P66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45">
        <v>15</v>
      </c>
      <c r="B18" s="81" t="s">
        <v>132</v>
      </c>
      <c r="C18" s="45" t="s">
        <v>18</v>
      </c>
      <c r="D18" s="79">
        <f>'[3]трансп'!P67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45">
        <v>16</v>
      </c>
      <c r="B19" s="81" t="s">
        <v>133</v>
      </c>
      <c r="C19" s="45" t="s">
        <v>18</v>
      </c>
      <c r="D19" s="79">
        <f>'[3]трансп'!P68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45">
        <v>17</v>
      </c>
      <c r="B20" s="81" t="s">
        <v>134</v>
      </c>
      <c r="C20" s="45" t="s">
        <v>18</v>
      </c>
      <c r="D20" s="79">
        <f>'[3]трансп'!P69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45">
        <v>18</v>
      </c>
      <c r="B21" s="71" t="s">
        <v>120</v>
      </c>
      <c r="C21" s="45" t="s">
        <v>18</v>
      </c>
      <c r="D21" s="79">
        <f>'[3]трансп'!P70</f>
        <v>6356222.366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45">
        <v>19</v>
      </c>
      <c r="B22" s="81" t="s">
        <v>121</v>
      </c>
      <c r="C22" s="45" t="s">
        <v>18</v>
      </c>
      <c r="D22" s="79">
        <f>'[3]трансп'!P71</f>
        <v>341432.99800000014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45">
        <v>20</v>
      </c>
      <c r="B23" s="81" t="s">
        <v>126</v>
      </c>
      <c r="C23" s="45" t="s">
        <v>18</v>
      </c>
      <c r="D23" s="79">
        <f>'[3]трансп'!P72</f>
        <v>9007.93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45">
        <v>21</v>
      </c>
      <c r="B24" s="81" t="s">
        <v>127</v>
      </c>
      <c r="C24" s="45" t="s">
        <v>18</v>
      </c>
      <c r="D24" s="79">
        <f>'[3]трансп'!P73</f>
        <v>1317187.8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45">
        <v>22</v>
      </c>
      <c r="B25" s="89" t="s">
        <v>287</v>
      </c>
      <c r="C25" s="45" t="s">
        <v>18</v>
      </c>
      <c r="D25" s="79">
        <f>'[3]трансп'!P74</f>
        <v>6013066.96859179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45">
        <v>23</v>
      </c>
      <c r="B26" s="91" t="s">
        <v>239</v>
      </c>
      <c r="C26" s="45" t="s">
        <v>18</v>
      </c>
      <c r="D26" s="79">
        <f>'[3]трансп'!P75</f>
        <v>1189440.3599999999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45">
        <v>24</v>
      </c>
      <c r="B27" s="91" t="s">
        <v>242</v>
      </c>
      <c r="C27" s="45" t="s">
        <v>18</v>
      </c>
      <c r="D27" s="79">
        <f>'[3]трансп'!P76</f>
        <v>483742.9099999999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45">
        <v>25</v>
      </c>
      <c r="B28" s="91" t="s">
        <v>245</v>
      </c>
      <c r="C28" s="45" t="s">
        <v>18</v>
      </c>
      <c r="D28" s="79">
        <f>'[3]трансп'!P77</f>
        <v>1276899.2099999997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45">
        <v>26</v>
      </c>
      <c r="B29" s="91" t="s">
        <v>246</v>
      </c>
      <c r="C29" s="45" t="s">
        <v>18</v>
      </c>
      <c r="D29" s="79">
        <f>'[3]трансп'!P78</f>
        <v>123608.50799999999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45">
        <v>27</v>
      </c>
      <c r="B30" s="91" t="s">
        <v>247</v>
      </c>
      <c r="C30" s="45" t="s">
        <v>18</v>
      </c>
      <c r="D30" s="79">
        <f>'[3]трансп'!P79</f>
        <v>670517.85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45">
        <v>28</v>
      </c>
      <c r="B31" s="91" t="s">
        <v>249</v>
      </c>
      <c r="C31" s="45" t="s">
        <v>18</v>
      </c>
      <c r="D31" s="79">
        <f>'[3]трансп'!P80</f>
        <v>269373.258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45">
        <v>29</v>
      </c>
      <c r="B32" s="91" t="s">
        <v>250</v>
      </c>
      <c r="C32" s="45" t="s">
        <v>18</v>
      </c>
      <c r="D32" s="79">
        <f>'[3]трансп'!P81</f>
        <v>1098483.156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45">
        <v>30</v>
      </c>
      <c r="B33" s="91" t="s">
        <v>251</v>
      </c>
      <c r="C33" s="45" t="s">
        <v>18</v>
      </c>
      <c r="D33" s="79">
        <f>'[3]трансп'!P82</f>
        <v>13993.415999999997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45">
        <v>31</v>
      </c>
      <c r="B34" s="91" t="s">
        <v>259</v>
      </c>
      <c r="C34" s="45" t="s">
        <v>18</v>
      </c>
      <c r="D34" s="79">
        <f>'[3]трансп'!P83</f>
        <v>114279.56399999998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45">
        <v>32</v>
      </c>
      <c r="B35" s="91" t="s">
        <v>253</v>
      </c>
      <c r="C35" s="45" t="s">
        <v>18</v>
      </c>
      <c r="D35" s="79">
        <f>'[3]трансп'!P84</f>
        <v>36149.657999999996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45">
        <v>33</v>
      </c>
      <c r="B36" s="91" t="s">
        <v>255</v>
      </c>
      <c r="C36" s="45" t="s">
        <v>18</v>
      </c>
      <c r="D36" s="79">
        <f>'[3]трансп'!P85</f>
        <v>9328.944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45">
        <v>34</v>
      </c>
      <c r="B37" s="91" t="s">
        <v>344</v>
      </c>
      <c r="C37" s="45" t="s">
        <v>18</v>
      </c>
      <c r="D37" s="79">
        <f>'[3]трансп'!P86</f>
        <v>356832.10799999995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45">
        <v>35</v>
      </c>
      <c r="B38" s="91" t="s">
        <v>349</v>
      </c>
      <c r="C38" s="45" t="s">
        <v>18</v>
      </c>
      <c r="D38" s="79">
        <f>'[3]трансп'!P87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45">
        <v>36</v>
      </c>
      <c r="B39" s="91" t="s">
        <v>288</v>
      </c>
      <c r="C39" s="45" t="s">
        <v>18</v>
      </c>
      <c r="D39" s="79">
        <f>'[3]трансп'!P88</f>
        <v>7960.643991844561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45">
        <v>37</v>
      </c>
      <c r="B40" s="91" t="s">
        <v>289</v>
      </c>
      <c r="C40" s="45" t="s">
        <v>18</v>
      </c>
      <c r="D40" s="79">
        <f>'[3]трансп'!P89</f>
        <v>44363.07498347413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45">
        <v>38</v>
      </c>
      <c r="B41" s="91" t="s">
        <v>350</v>
      </c>
      <c r="C41" s="45" t="s">
        <v>18</v>
      </c>
      <c r="D41" s="79">
        <f>'[3]трансп'!P90</f>
        <v>13807.411925875103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45">
        <v>39</v>
      </c>
      <c r="B42" s="91" t="s">
        <v>290</v>
      </c>
      <c r="C42" s="45" t="s">
        <v>18</v>
      </c>
      <c r="D42" s="79">
        <f>'[3]трансп'!P91</f>
        <v>304286.89569059655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4" spans="2:5" ht="15.75">
      <c r="B44" s="92" t="s">
        <v>348</v>
      </c>
      <c r="E44" s="1"/>
    </row>
  </sheetData>
  <sheetProtection/>
  <mergeCells count="2">
    <mergeCell ref="A1:D1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7.8515625" style="1" customWidth="1"/>
    <col min="4" max="4" width="23.57421875" style="1" customWidth="1"/>
    <col min="5" max="16384" width="9.140625" style="1" customWidth="1"/>
  </cols>
  <sheetData>
    <row r="1" spans="1:4" s="14" customFormat="1" ht="48" customHeight="1">
      <c r="A1" s="97" t="s">
        <v>87</v>
      </c>
      <c r="B1" s="97"/>
      <c r="C1" s="97"/>
      <c r="D1" s="97"/>
    </row>
    <row r="2" spans="1:4" s="14" customFormat="1" ht="30.75" customHeight="1">
      <c r="A2" s="17"/>
      <c r="B2" s="40" t="s">
        <v>284</v>
      </c>
      <c r="C2" s="17"/>
      <c r="D2" s="17"/>
    </row>
    <row r="3" ht="5.25" customHeight="1"/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207</v>
      </c>
    </row>
    <row r="6" spans="1:4" s="6" customFormat="1" ht="19.5" customHeight="1">
      <c r="A6" s="93" t="s">
        <v>45</v>
      </c>
      <c r="B6" s="93"/>
      <c r="C6" s="93"/>
      <c r="D6" s="93"/>
    </row>
    <row r="7" spans="1:4" s="6" customFormat="1" ht="19.5" customHeight="1">
      <c r="A7" s="4" t="s">
        <v>9</v>
      </c>
      <c r="B7" s="3" t="s">
        <v>46</v>
      </c>
      <c r="C7" s="5" t="s">
        <v>5</v>
      </c>
      <c r="D7" s="5" t="s">
        <v>208</v>
      </c>
    </row>
    <row r="8" spans="1:4" s="6" customFormat="1" ht="19.5" customHeight="1">
      <c r="A8" s="93" t="s">
        <v>176</v>
      </c>
      <c r="B8" s="93"/>
      <c r="C8" s="93"/>
      <c r="D8" s="93"/>
    </row>
    <row r="9" spans="1:4" s="6" customFormat="1" ht="19.5" customHeight="1">
      <c r="A9" s="4" t="s">
        <v>10</v>
      </c>
      <c r="B9" s="3" t="s">
        <v>177</v>
      </c>
      <c r="C9" s="5" t="s">
        <v>5</v>
      </c>
      <c r="D9" s="5" t="s">
        <v>209</v>
      </c>
    </row>
    <row r="10" spans="1:4" s="6" customFormat="1" ht="19.5" customHeight="1">
      <c r="A10" s="4" t="s">
        <v>11</v>
      </c>
      <c r="B10" s="3" t="s">
        <v>32</v>
      </c>
      <c r="C10" s="5" t="s">
        <v>5</v>
      </c>
      <c r="D10" s="8" t="s">
        <v>264</v>
      </c>
    </row>
    <row r="11" spans="1:4" s="6" customFormat="1" ht="19.5" customHeight="1">
      <c r="A11" s="93" t="s">
        <v>88</v>
      </c>
      <c r="B11" s="93"/>
      <c r="C11" s="93"/>
      <c r="D11" s="93"/>
    </row>
    <row r="12" spans="1:4" s="6" customFormat="1" ht="33" customHeight="1">
      <c r="A12" s="4" t="s">
        <v>139</v>
      </c>
      <c r="B12" s="3" t="s">
        <v>47</v>
      </c>
      <c r="C12" s="5" t="s">
        <v>5</v>
      </c>
      <c r="D12" s="5" t="s">
        <v>216</v>
      </c>
    </row>
    <row r="13" spans="1:4" s="6" customFormat="1" ht="19.5" customHeight="1">
      <c r="A13" s="96" t="s">
        <v>48</v>
      </c>
      <c r="B13" s="96"/>
      <c r="C13" s="96"/>
      <c r="D13" s="96"/>
    </row>
    <row r="14" spans="1:4" s="6" customFormat="1" ht="19.5" customHeight="1">
      <c r="A14" s="4" t="s">
        <v>140</v>
      </c>
      <c r="B14" s="3" t="s">
        <v>49</v>
      </c>
      <c r="C14" s="5" t="s">
        <v>5</v>
      </c>
      <c r="D14" s="5" t="s">
        <v>210</v>
      </c>
    </row>
    <row r="15" spans="1:4" s="6" customFormat="1" ht="19.5" customHeight="1">
      <c r="A15" s="4" t="s">
        <v>141</v>
      </c>
      <c r="B15" s="3" t="s">
        <v>50</v>
      </c>
      <c r="C15" s="5" t="s">
        <v>5</v>
      </c>
      <c r="D15" s="8" t="s">
        <v>211</v>
      </c>
    </row>
    <row r="16" spans="1:4" s="6" customFormat="1" ht="15" customHeight="1">
      <c r="A16" s="96" t="s">
        <v>51</v>
      </c>
      <c r="B16" s="96"/>
      <c r="C16" s="96"/>
      <c r="D16" s="96"/>
    </row>
    <row r="17" spans="1:4" s="6" customFormat="1" ht="19.5" customHeight="1">
      <c r="A17" s="4" t="s">
        <v>146</v>
      </c>
      <c r="B17" s="3" t="s">
        <v>52</v>
      </c>
      <c r="C17" s="5" t="s">
        <v>7</v>
      </c>
      <c r="D17" s="5">
        <v>2107.7</v>
      </c>
    </row>
    <row r="18" spans="1:4" s="6" customFormat="1" ht="14.25" customHeight="1">
      <c r="A18" s="93" t="s">
        <v>53</v>
      </c>
      <c r="B18" s="93"/>
      <c r="C18" s="93"/>
      <c r="D18" s="93"/>
    </row>
    <row r="19" spans="1:4" s="6" customFormat="1" ht="30.75" customHeight="1">
      <c r="A19" s="4" t="s">
        <v>147</v>
      </c>
      <c r="B19" s="3" t="s">
        <v>54</v>
      </c>
      <c r="C19" s="5" t="s">
        <v>5</v>
      </c>
      <c r="D19" s="5" t="s">
        <v>221</v>
      </c>
    </row>
    <row r="20" spans="1:4" s="6" customFormat="1" ht="19.5" customHeight="1">
      <c r="A20" s="4" t="s">
        <v>148</v>
      </c>
      <c r="B20" s="3" t="s">
        <v>55</v>
      </c>
      <c r="C20" s="8" t="s">
        <v>6</v>
      </c>
      <c r="D20" s="5">
        <v>10</v>
      </c>
    </row>
    <row r="21" spans="1:4" s="6" customFormat="1" ht="19.5" customHeight="1">
      <c r="A21" s="93" t="s">
        <v>89</v>
      </c>
      <c r="B21" s="93"/>
      <c r="C21" s="93"/>
      <c r="D21" s="93"/>
    </row>
    <row r="22" spans="1:4" s="6" customFormat="1" ht="19.5" customHeight="1">
      <c r="A22" s="4" t="s">
        <v>149</v>
      </c>
      <c r="B22" s="7" t="s">
        <v>56</v>
      </c>
      <c r="C22" s="5" t="s">
        <v>5</v>
      </c>
      <c r="D22" s="5">
        <v>1</v>
      </c>
    </row>
    <row r="23" spans="1:4" s="6" customFormat="1" ht="19.5" customHeight="1">
      <c r="A23" s="4" t="s">
        <v>150</v>
      </c>
      <c r="B23" s="3" t="s">
        <v>57</v>
      </c>
      <c r="C23" s="5" t="s">
        <v>5</v>
      </c>
      <c r="D23" s="8" t="s">
        <v>265</v>
      </c>
    </row>
    <row r="24" spans="1:4" s="6" customFormat="1" ht="19.5" customHeight="1">
      <c r="A24" s="4" t="s">
        <v>151</v>
      </c>
      <c r="B24" s="7" t="s">
        <v>58</v>
      </c>
      <c r="C24" s="5" t="s">
        <v>5</v>
      </c>
      <c r="D24" s="5">
        <v>2016</v>
      </c>
    </row>
    <row r="25" spans="1:4" s="6" customFormat="1" ht="19.5" customHeight="1">
      <c r="A25" s="4"/>
      <c r="B25" s="7" t="s">
        <v>56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57</v>
      </c>
      <c r="C26" s="5" t="s">
        <v>5</v>
      </c>
      <c r="D26" s="8" t="s">
        <v>265</v>
      </c>
    </row>
    <row r="27" spans="1:4" s="6" customFormat="1" ht="19.5" customHeight="1">
      <c r="A27" s="4"/>
      <c r="B27" s="7" t="s">
        <v>58</v>
      </c>
      <c r="C27" s="5" t="s">
        <v>5</v>
      </c>
      <c r="D27" s="5">
        <v>2016</v>
      </c>
    </row>
    <row r="28" spans="1:4" s="6" customFormat="1" ht="19.5" customHeight="1">
      <c r="A28" s="4"/>
      <c r="B28" s="7" t="s">
        <v>56</v>
      </c>
      <c r="C28" s="5" t="s">
        <v>5</v>
      </c>
      <c r="D28" s="5">
        <v>3</v>
      </c>
    </row>
    <row r="29" spans="1:4" s="6" customFormat="1" ht="19.5" customHeight="1">
      <c r="A29" s="4"/>
      <c r="B29" s="3" t="s">
        <v>57</v>
      </c>
      <c r="C29" s="5" t="s">
        <v>5</v>
      </c>
      <c r="D29" s="8" t="s">
        <v>265</v>
      </c>
    </row>
    <row r="30" spans="1:4" s="6" customFormat="1" ht="19.5" customHeight="1">
      <c r="A30" s="4"/>
      <c r="B30" s="7" t="s">
        <v>58</v>
      </c>
      <c r="C30" s="5" t="s">
        <v>5</v>
      </c>
      <c r="D30" s="5">
        <v>2016</v>
      </c>
    </row>
    <row r="31" spans="1:4" s="6" customFormat="1" ht="19.5" customHeight="1">
      <c r="A31" s="4"/>
      <c r="B31" s="7" t="s">
        <v>56</v>
      </c>
      <c r="C31" s="5" t="s">
        <v>5</v>
      </c>
      <c r="D31" s="5">
        <v>4</v>
      </c>
    </row>
    <row r="32" spans="1:4" s="6" customFormat="1" ht="19.5" customHeight="1">
      <c r="A32" s="4"/>
      <c r="B32" s="3" t="s">
        <v>57</v>
      </c>
      <c r="C32" s="5" t="s">
        <v>5</v>
      </c>
      <c r="D32" s="8" t="s">
        <v>265</v>
      </c>
    </row>
    <row r="33" spans="1:4" s="6" customFormat="1" ht="19.5" customHeight="1">
      <c r="A33" s="4"/>
      <c r="B33" s="7" t="s">
        <v>58</v>
      </c>
      <c r="C33" s="5" t="s">
        <v>5</v>
      </c>
      <c r="D33" s="5">
        <v>2016</v>
      </c>
    </row>
    <row r="34" spans="1:4" s="6" customFormat="1" ht="19.5" customHeight="1">
      <c r="A34" s="4"/>
      <c r="B34" s="7" t="s">
        <v>56</v>
      </c>
      <c r="C34" s="5" t="s">
        <v>5</v>
      </c>
      <c r="D34" s="5">
        <v>5</v>
      </c>
    </row>
    <row r="35" spans="1:4" s="6" customFormat="1" ht="19.5" customHeight="1">
      <c r="A35" s="4"/>
      <c r="B35" s="3" t="s">
        <v>57</v>
      </c>
      <c r="C35" s="5" t="s">
        <v>5</v>
      </c>
      <c r="D35" s="8" t="s">
        <v>265</v>
      </c>
    </row>
    <row r="36" spans="1:4" s="6" customFormat="1" ht="19.5" customHeight="1">
      <c r="A36" s="4"/>
      <c r="B36" s="7" t="s">
        <v>58</v>
      </c>
      <c r="C36" s="5" t="s">
        <v>5</v>
      </c>
      <c r="D36" s="5">
        <v>2016</v>
      </c>
    </row>
    <row r="37" spans="1:4" s="6" customFormat="1" ht="19.5" customHeight="1">
      <c r="A37" s="4"/>
      <c r="B37" s="7" t="s">
        <v>56</v>
      </c>
      <c r="C37" s="5" t="s">
        <v>5</v>
      </c>
      <c r="D37" s="5">
        <v>6</v>
      </c>
    </row>
    <row r="38" spans="1:4" s="6" customFormat="1" ht="19.5" customHeight="1">
      <c r="A38" s="4"/>
      <c r="B38" s="3" t="s">
        <v>57</v>
      </c>
      <c r="C38" s="5" t="s">
        <v>5</v>
      </c>
      <c r="D38" s="8" t="s">
        <v>265</v>
      </c>
    </row>
    <row r="39" spans="1:4" s="6" customFormat="1" ht="19.5" customHeight="1">
      <c r="A39" s="4"/>
      <c r="B39" s="7" t="s">
        <v>58</v>
      </c>
      <c r="C39" s="5" t="s">
        <v>5</v>
      </c>
      <c r="D39" s="5">
        <v>2016</v>
      </c>
    </row>
    <row r="40" spans="1:4" s="6" customFormat="1" ht="19.5" customHeight="1">
      <c r="A40" s="4"/>
      <c r="B40" s="7" t="s">
        <v>56</v>
      </c>
      <c r="C40" s="5" t="s">
        <v>5</v>
      </c>
      <c r="D40" s="5">
        <v>7</v>
      </c>
    </row>
    <row r="41" spans="1:4" s="6" customFormat="1" ht="19.5" customHeight="1">
      <c r="A41" s="4"/>
      <c r="B41" s="3" t="s">
        <v>57</v>
      </c>
      <c r="C41" s="5" t="s">
        <v>5</v>
      </c>
      <c r="D41" s="8" t="s">
        <v>265</v>
      </c>
    </row>
    <row r="42" spans="1:4" s="6" customFormat="1" ht="19.5" customHeight="1">
      <c r="A42" s="4"/>
      <c r="B42" s="7" t="s">
        <v>58</v>
      </c>
      <c r="C42" s="5" t="s">
        <v>5</v>
      </c>
      <c r="D42" s="5">
        <v>2016</v>
      </c>
    </row>
    <row r="43" spans="1:4" s="6" customFormat="1" ht="19.5" customHeight="1">
      <c r="A43" s="4"/>
      <c r="B43" s="7" t="s">
        <v>56</v>
      </c>
      <c r="C43" s="5" t="s">
        <v>5</v>
      </c>
      <c r="D43" s="5">
        <v>8</v>
      </c>
    </row>
    <row r="44" spans="1:4" s="6" customFormat="1" ht="19.5" customHeight="1">
      <c r="A44" s="4"/>
      <c r="B44" s="3" t="s">
        <v>57</v>
      </c>
      <c r="C44" s="5" t="s">
        <v>5</v>
      </c>
      <c r="D44" s="8" t="s">
        <v>265</v>
      </c>
    </row>
    <row r="45" spans="1:4" s="6" customFormat="1" ht="19.5" customHeight="1">
      <c r="A45" s="4"/>
      <c r="B45" s="7" t="s">
        <v>58</v>
      </c>
      <c r="C45" s="5" t="s">
        <v>5</v>
      </c>
      <c r="D45" s="5">
        <v>2016</v>
      </c>
    </row>
    <row r="46" spans="1:4" s="6" customFormat="1" ht="19.5" customHeight="1">
      <c r="A46" s="4"/>
      <c r="B46" s="7" t="s">
        <v>56</v>
      </c>
      <c r="C46" s="5" t="s">
        <v>5</v>
      </c>
      <c r="D46" s="5">
        <v>9</v>
      </c>
    </row>
    <row r="47" spans="1:4" s="6" customFormat="1" ht="19.5" customHeight="1">
      <c r="A47" s="4"/>
      <c r="B47" s="3" t="s">
        <v>57</v>
      </c>
      <c r="C47" s="5" t="s">
        <v>5</v>
      </c>
      <c r="D47" s="8" t="s">
        <v>265</v>
      </c>
    </row>
    <row r="48" spans="1:4" s="6" customFormat="1" ht="19.5" customHeight="1">
      <c r="A48" s="4"/>
      <c r="B48" s="7" t="s">
        <v>58</v>
      </c>
      <c r="C48" s="5" t="s">
        <v>5</v>
      </c>
      <c r="D48" s="5">
        <v>2016</v>
      </c>
    </row>
    <row r="49" spans="1:4" s="6" customFormat="1" ht="19.5" customHeight="1">
      <c r="A49" s="4"/>
      <c r="B49" s="7" t="s">
        <v>56</v>
      </c>
      <c r="C49" s="5" t="s">
        <v>5</v>
      </c>
      <c r="D49" s="5">
        <v>10</v>
      </c>
    </row>
    <row r="50" spans="1:4" s="6" customFormat="1" ht="19.5" customHeight="1">
      <c r="A50" s="4"/>
      <c r="B50" s="3" t="s">
        <v>57</v>
      </c>
      <c r="C50" s="5" t="s">
        <v>5</v>
      </c>
      <c r="D50" s="8" t="s">
        <v>265</v>
      </c>
    </row>
    <row r="51" spans="1:4" s="6" customFormat="1" ht="19.5" customHeight="1">
      <c r="A51" s="4"/>
      <c r="B51" s="7" t="s">
        <v>58</v>
      </c>
      <c r="C51" s="5" t="s">
        <v>5</v>
      </c>
      <c r="D51" s="5">
        <v>2016</v>
      </c>
    </row>
    <row r="52" spans="1:4" s="6" customFormat="1" ht="19.5" customHeight="1">
      <c r="A52" s="96" t="s">
        <v>59</v>
      </c>
      <c r="B52" s="96"/>
      <c r="C52" s="96"/>
      <c r="D52" s="96"/>
    </row>
    <row r="53" spans="1:4" s="6" customFormat="1" ht="34.5" customHeight="1">
      <c r="A53" s="4" t="s">
        <v>152</v>
      </c>
      <c r="B53" s="7" t="s">
        <v>60</v>
      </c>
      <c r="C53" s="5" t="s">
        <v>5</v>
      </c>
      <c r="D53" s="10" t="s">
        <v>222</v>
      </c>
    </row>
    <row r="54" spans="1:4" s="6" customFormat="1" ht="19.5" customHeight="1">
      <c r="A54" s="4" t="s">
        <v>153</v>
      </c>
      <c r="B54" s="7" t="s">
        <v>61</v>
      </c>
      <c r="C54" s="5" t="s">
        <v>5</v>
      </c>
      <c r="D54" s="8" t="s">
        <v>206</v>
      </c>
    </row>
    <row r="55" spans="1:4" s="6" customFormat="1" ht="19.5" customHeight="1">
      <c r="A55" s="4" t="s">
        <v>154</v>
      </c>
      <c r="B55" s="3" t="s">
        <v>62</v>
      </c>
      <c r="C55" s="5" t="s">
        <v>5</v>
      </c>
      <c r="D55" s="8"/>
    </row>
    <row r="56" spans="1:4" s="6" customFormat="1" ht="19.5" customHeight="1">
      <c r="A56" s="4" t="s">
        <v>155</v>
      </c>
      <c r="B56" s="3" t="s">
        <v>63</v>
      </c>
      <c r="C56" s="5" t="s">
        <v>5</v>
      </c>
      <c r="D56" s="8"/>
    </row>
    <row r="57" spans="1:4" s="6" customFormat="1" ht="16.5" customHeight="1">
      <c r="A57" s="4" t="s">
        <v>156</v>
      </c>
      <c r="B57" s="3" t="s">
        <v>64</v>
      </c>
      <c r="C57" s="5" t="s">
        <v>5</v>
      </c>
      <c r="D57" s="16"/>
    </row>
    <row r="58" spans="1:4" s="6" customFormat="1" ht="16.5" customHeight="1">
      <c r="A58" s="4" t="s">
        <v>157</v>
      </c>
      <c r="B58" s="3" t="s">
        <v>65</v>
      </c>
      <c r="C58" s="5" t="s">
        <v>5</v>
      </c>
      <c r="D58" s="16"/>
    </row>
    <row r="59" spans="1:4" s="6" customFormat="1" ht="34.5" customHeight="1">
      <c r="A59" s="4"/>
      <c r="B59" s="7" t="s">
        <v>60</v>
      </c>
      <c r="C59" s="5" t="s">
        <v>5</v>
      </c>
      <c r="D59" s="10" t="s">
        <v>223</v>
      </c>
    </row>
    <row r="60" spans="1:4" s="6" customFormat="1" ht="69" customHeight="1">
      <c r="A60" s="4"/>
      <c r="B60" s="7" t="s">
        <v>61</v>
      </c>
      <c r="C60" s="5" t="s">
        <v>5</v>
      </c>
      <c r="D60" s="8" t="s">
        <v>271</v>
      </c>
    </row>
    <row r="61" spans="1:4" s="6" customFormat="1" ht="15.75" customHeight="1">
      <c r="A61" s="4"/>
      <c r="B61" s="3" t="s">
        <v>62</v>
      </c>
      <c r="C61" s="5" t="s">
        <v>5</v>
      </c>
      <c r="D61" s="8"/>
    </row>
    <row r="62" spans="1:4" s="6" customFormat="1" ht="15" customHeight="1">
      <c r="A62" s="4"/>
      <c r="B62" s="3" t="s">
        <v>63</v>
      </c>
      <c r="C62" s="5" t="s">
        <v>5</v>
      </c>
      <c r="D62" s="8" t="s">
        <v>262</v>
      </c>
    </row>
    <row r="63" spans="1:4" s="6" customFormat="1" ht="15" customHeight="1">
      <c r="A63" s="4"/>
      <c r="B63" s="3" t="s">
        <v>64</v>
      </c>
      <c r="C63" s="5" t="s">
        <v>5</v>
      </c>
      <c r="D63" s="16"/>
    </row>
    <row r="64" spans="1:4" s="6" customFormat="1" ht="18" customHeight="1">
      <c r="A64" s="4"/>
      <c r="B64" s="3" t="s">
        <v>65</v>
      </c>
      <c r="C64" s="5" t="s">
        <v>5</v>
      </c>
      <c r="D64" s="16"/>
    </row>
    <row r="65" spans="1:4" s="6" customFormat="1" ht="14.25" customHeight="1">
      <c r="A65" s="4"/>
      <c r="B65" s="7" t="s">
        <v>60</v>
      </c>
      <c r="C65" s="5"/>
      <c r="D65" s="18" t="s">
        <v>224</v>
      </c>
    </row>
    <row r="66" spans="1:4" s="6" customFormat="1" ht="63.75" customHeight="1">
      <c r="A66" s="4"/>
      <c r="B66" s="7" t="s">
        <v>61</v>
      </c>
      <c r="C66" s="5"/>
      <c r="D66" s="8" t="s">
        <v>271</v>
      </c>
    </row>
    <row r="67" spans="1:4" s="6" customFormat="1" ht="19.5" customHeight="1">
      <c r="A67" s="4"/>
      <c r="B67" s="3" t="s">
        <v>62</v>
      </c>
      <c r="C67" s="5"/>
      <c r="D67" s="8"/>
    </row>
    <row r="68" spans="1:4" s="6" customFormat="1" ht="19.5" customHeight="1">
      <c r="A68" s="4"/>
      <c r="B68" s="3" t="s">
        <v>63</v>
      </c>
      <c r="C68" s="5"/>
      <c r="D68" s="8"/>
    </row>
    <row r="69" spans="1:4" s="6" customFormat="1" ht="19.5" customHeight="1">
      <c r="A69" s="4"/>
      <c r="B69" s="3" t="s">
        <v>64</v>
      </c>
      <c r="C69" s="5"/>
      <c r="D69" s="16"/>
    </row>
    <row r="70" spans="1:4" s="6" customFormat="1" ht="19.5" customHeight="1">
      <c r="A70" s="4"/>
      <c r="B70" s="3" t="s">
        <v>65</v>
      </c>
      <c r="C70" s="5"/>
      <c r="D70" s="16"/>
    </row>
    <row r="71" spans="1:4" s="6" customFormat="1" ht="19.5" customHeight="1">
      <c r="A71" s="4"/>
      <c r="B71" s="7" t="s">
        <v>60</v>
      </c>
      <c r="C71" s="5"/>
      <c r="D71" s="18" t="s">
        <v>225</v>
      </c>
    </row>
    <row r="72" spans="1:4" s="6" customFormat="1" ht="19.5" customHeight="1">
      <c r="A72" s="4"/>
      <c r="B72" s="7" t="s">
        <v>61</v>
      </c>
      <c r="C72" s="5"/>
      <c r="D72" s="16" t="s">
        <v>212</v>
      </c>
    </row>
    <row r="73" spans="1:4" s="6" customFormat="1" ht="19.5" customHeight="1">
      <c r="A73" s="4"/>
      <c r="B73" s="3" t="s">
        <v>62</v>
      </c>
      <c r="C73" s="5"/>
      <c r="D73" s="8" t="s">
        <v>273</v>
      </c>
    </row>
    <row r="74" spans="1:4" s="6" customFormat="1" ht="19.5" customHeight="1">
      <c r="A74" s="4"/>
      <c r="B74" s="3" t="s">
        <v>63</v>
      </c>
      <c r="C74" s="5"/>
      <c r="D74" s="16" t="s">
        <v>226</v>
      </c>
    </row>
    <row r="75" spans="1:4" s="6" customFormat="1" ht="19.5" customHeight="1">
      <c r="A75" s="4"/>
      <c r="B75" s="3" t="s">
        <v>64</v>
      </c>
      <c r="C75" s="5"/>
      <c r="D75" s="16"/>
    </row>
    <row r="76" spans="1:4" s="6" customFormat="1" ht="19.5" customHeight="1">
      <c r="A76" s="4"/>
      <c r="B76" s="3" t="s">
        <v>65</v>
      </c>
      <c r="C76" s="5"/>
      <c r="D76" s="16"/>
    </row>
    <row r="77" spans="1:4" s="6" customFormat="1" ht="19.5" customHeight="1">
      <c r="A77" s="4"/>
      <c r="B77" s="7" t="s">
        <v>60</v>
      </c>
      <c r="C77" s="5"/>
      <c r="D77" s="18" t="s">
        <v>227</v>
      </c>
    </row>
    <row r="78" spans="1:4" s="6" customFormat="1" ht="19.5" customHeight="1">
      <c r="A78" s="4"/>
      <c r="B78" s="7" t="s">
        <v>61</v>
      </c>
      <c r="C78" s="5"/>
      <c r="D78" s="16" t="s">
        <v>206</v>
      </c>
    </row>
    <row r="79" spans="1:4" s="6" customFormat="1" ht="19.5" customHeight="1">
      <c r="A79" s="4"/>
      <c r="B79" s="3" t="s">
        <v>62</v>
      </c>
      <c r="C79" s="5"/>
      <c r="D79" s="16"/>
    </row>
    <row r="80" spans="1:4" s="6" customFormat="1" ht="19.5" customHeight="1">
      <c r="A80" s="4"/>
      <c r="B80" s="3" t="s">
        <v>63</v>
      </c>
      <c r="C80" s="5"/>
      <c r="D80" s="16"/>
    </row>
    <row r="81" spans="1:4" s="6" customFormat="1" ht="19.5" customHeight="1">
      <c r="A81" s="4"/>
      <c r="B81" s="3" t="s">
        <v>64</v>
      </c>
      <c r="C81" s="5"/>
      <c r="D81" s="16"/>
    </row>
    <row r="82" spans="1:4" s="6" customFormat="1" ht="19.5" customHeight="1">
      <c r="A82" s="4"/>
      <c r="B82" s="3" t="s">
        <v>65</v>
      </c>
      <c r="C82" s="5"/>
      <c r="D82" s="16"/>
    </row>
    <row r="83" spans="1:4" s="6" customFormat="1" ht="19.5" customHeight="1">
      <c r="A83" s="96" t="s">
        <v>66</v>
      </c>
      <c r="B83" s="96"/>
      <c r="C83" s="96"/>
      <c r="D83" s="96"/>
    </row>
    <row r="84" spans="1:4" s="6" customFormat="1" ht="19.5" customHeight="1">
      <c r="A84" s="4" t="s">
        <v>158</v>
      </c>
      <c r="B84" s="7" t="s">
        <v>67</v>
      </c>
      <c r="C84" s="5" t="s">
        <v>5</v>
      </c>
      <c r="D84" s="5" t="s">
        <v>228</v>
      </c>
    </row>
    <row r="85" spans="1:4" s="6" customFormat="1" ht="19.5" customHeight="1">
      <c r="A85" s="4" t="s">
        <v>162</v>
      </c>
      <c r="B85" s="7" t="s">
        <v>68</v>
      </c>
      <c r="C85" s="8" t="s">
        <v>6</v>
      </c>
      <c r="D85" s="5">
        <v>4</v>
      </c>
    </row>
    <row r="86" spans="1:4" s="6" customFormat="1" ht="19.5" customHeight="1">
      <c r="A86" s="96" t="s">
        <v>69</v>
      </c>
      <c r="B86" s="96"/>
      <c r="C86" s="96"/>
      <c r="D86" s="96"/>
    </row>
    <row r="87" spans="1:4" s="6" customFormat="1" ht="19.5" customHeight="1">
      <c r="A87" s="4" t="s">
        <v>163</v>
      </c>
      <c r="B87" s="3" t="s">
        <v>70</v>
      </c>
      <c r="C87" s="5" t="s">
        <v>5</v>
      </c>
      <c r="D87" s="5" t="s">
        <v>228</v>
      </c>
    </row>
    <row r="88" spans="1:4" s="6" customFormat="1" ht="19.5" customHeight="1">
      <c r="A88" s="96" t="s">
        <v>71</v>
      </c>
      <c r="B88" s="96"/>
      <c r="C88" s="96"/>
      <c r="D88" s="96"/>
    </row>
    <row r="89" spans="1:4" s="6" customFormat="1" ht="19.5" customHeight="1">
      <c r="A89" s="4" t="s">
        <v>164</v>
      </c>
      <c r="B89" s="7" t="s">
        <v>72</v>
      </c>
      <c r="C89" s="5" t="s">
        <v>5</v>
      </c>
      <c r="D89" s="5" t="s">
        <v>228</v>
      </c>
    </row>
    <row r="90" spans="1:4" s="6" customFormat="1" ht="19.5" customHeight="1">
      <c r="A90" s="96" t="s">
        <v>73</v>
      </c>
      <c r="B90" s="96"/>
      <c r="C90" s="96"/>
      <c r="D90" s="96"/>
    </row>
    <row r="91" spans="1:4" s="6" customFormat="1" ht="19.5" customHeight="1">
      <c r="A91" s="4" t="s">
        <v>165</v>
      </c>
      <c r="B91" s="7" t="s">
        <v>74</v>
      </c>
      <c r="C91" s="5" t="s">
        <v>5</v>
      </c>
      <c r="D91" s="5" t="s">
        <v>228</v>
      </c>
    </row>
    <row r="92" spans="1:4" s="6" customFormat="1" ht="19.5" customHeight="1">
      <c r="A92" s="93" t="s">
        <v>75</v>
      </c>
      <c r="B92" s="93"/>
      <c r="C92" s="93"/>
      <c r="D92" s="93"/>
    </row>
    <row r="93" spans="1:4" s="6" customFormat="1" ht="19.5" customHeight="1">
      <c r="A93" s="4" t="s">
        <v>169</v>
      </c>
      <c r="B93" s="7" t="s">
        <v>76</v>
      </c>
      <c r="C93" s="5" t="s">
        <v>5</v>
      </c>
      <c r="D93" s="5" t="s">
        <v>228</v>
      </c>
    </row>
    <row r="94" spans="1:4" s="6" customFormat="1" ht="19.5" customHeight="1">
      <c r="A94" s="4" t="s">
        <v>170</v>
      </c>
      <c r="B94" s="7" t="s">
        <v>77</v>
      </c>
      <c r="C94" s="5" t="s">
        <v>33</v>
      </c>
      <c r="D94" s="5"/>
    </row>
    <row r="95" spans="1:4" s="6" customFormat="1" ht="19.5" customHeight="1">
      <c r="A95" s="96" t="s">
        <v>78</v>
      </c>
      <c r="B95" s="96"/>
      <c r="C95" s="96"/>
      <c r="D95" s="96"/>
    </row>
    <row r="96" spans="1:4" s="6" customFormat="1" ht="19.5" customHeight="1">
      <c r="A96" s="4" t="s">
        <v>171</v>
      </c>
      <c r="B96" s="7" t="s">
        <v>79</v>
      </c>
      <c r="C96" s="5" t="s">
        <v>5</v>
      </c>
      <c r="D96" s="5" t="s">
        <v>213</v>
      </c>
    </row>
    <row r="97" spans="1:4" s="6" customFormat="1" ht="19.5" customHeight="1">
      <c r="A97" s="96" t="s">
        <v>80</v>
      </c>
      <c r="B97" s="96"/>
      <c r="C97" s="96"/>
      <c r="D97" s="96"/>
    </row>
    <row r="98" spans="1:4" s="6" customFormat="1" ht="19.5" customHeight="1">
      <c r="A98" s="4" t="s">
        <v>172</v>
      </c>
      <c r="B98" s="3" t="s">
        <v>81</v>
      </c>
      <c r="C98" s="5" t="s">
        <v>5</v>
      </c>
      <c r="D98" s="7" t="s">
        <v>214</v>
      </c>
    </row>
    <row r="99" spans="1:4" s="6" customFormat="1" ht="19.5" customHeight="1">
      <c r="A99" s="96" t="s">
        <v>82</v>
      </c>
      <c r="B99" s="96"/>
      <c r="C99" s="96"/>
      <c r="D99" s="96"/>
    </row>
    <row r="100" spans="1:4" s="6" customFormat="1" ht="19.5" customHeight="1">
      <c r="A100" s="4" t="s">
        <v>173</v>
      </c>
      <c r="B100" s="3" t="s">
        <v>83</v>
      </c>
      <c r="C100" s="5" t="s">
        <v>5</v>
      </c>
      <c r="D100" s="5" t="s">
        <v>229</v>
      </c>
    </row>
    <row r="101" spans="1:4" s="6" customFormat="1" ht="19.5" customHeight="1">
      <c r="A101" s="96" t="s">
        <v>84</v>
      </c>
      <c r="B101" s="96"/>
      <c r="C101" s="96"/>
      <c r="D101" s="96"/>
    </row>
    <row r="102" spans="1:4" s="6" customFormat="1" ht="19.5" customHeight="1">
      <c r="A102" s="4" t="s">
        <v>174</v>
      </c>
      <c r="B102" s="3" t="s">
        <v>85</v>
      </c>
      <c r="C102" s="5" t="s">
        <v>5</v>
      </c>
      <c r="D102" s="8" t="s">
        <v>215</v>
      </c>
    </row>
    <row r="103" spans="1:4" s="6" customFormat="1" ht="19.5" customHeight="1">
      <c r="A103" s="93" t="s">
        <v>90</v>
      </c>
      <c r="B103" s="93"/>
      <c r="C103" s="93"/>
      <c r="D103" s="93"/>
    </row>
    <row r="104" spans="1:4" s="6" customFormat="1" ht="19.5" customHeight="1">
      <c r="A104" s="4" t="s">
        <v>175</v>
      </c>
      <c r="B104" s="3" t="s">
        <v>86</v>
      </c>
      <c r="C104" s="5" t="s">
        <v>5</v>
      </c>
      <c r="D104" s="8"/>
    </row>
    <row r="105" s="6" customFormat="1" ht="39.75" customHeight="1"/>
  </sheetData>
  <sheetProtection/>
  <mergeCells count="19">
    <mergeCell ref="A99:D99"/>
    <mergeCell ref="A101:D101"/>
    <mergeCell ref="A18:D18"/>
    <mergeCell ref="A8:D8"/>
    <mergeCell ref="A16:D16"/>
    <mergeCell ref="A1:D1"/>
    <mergeCell ref="A6:D6"/>
    <mergeCell ref="A11:D11"/>
    <mergeCell ref="A13:D13"/>
    <mergeCell ref="A103:D103"/>
    <mergeCell ref="A21:D21"/>
    <mergeCell ref="A52:D52"/>
    <mergeCell ref="A83:D83"/>
    <mergeCell ref="A86:D86"/>
    <mergeCell ref="A88:D88"/>
    <mergeCell ref="A90:D90"/>
    <mergeCell ref="A92:D92"/>
    <mergeCell ref="A95:D95"/>
    <mergeCell ref="A97:D97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31">
      <selection activeCell="B36" sqref="B36"/>
    </sheetView>
  </sheetViews>
  <sheetFormatPr defaultColWidth="9.140625" defaultRowHeight="15"/>
  <cols>
    <col min="1" max="1" width="7.28125" style="1" bestFit="1" customWidth="1"/>
    <col min="2" max="2" width="48.140625" style="38" customWidth="1"/>
    <col min="3" max="3" width="9.00390625" style="38" bestFit="1" customWidth="1"/>
    <col min="4" max="4" width="21.140625" style="29" customWidth="1"/>
    <col min="5" max="5" width="20.57421875" style="29" customWidth="1"/>
    <col min="6" max="6" width="11.7109375" style="29" customWidth="1"/>
    <col min="7" max="7" width="36.57421875" style="39" customWidth="1"/>
    <col min="8" max="16384" width="9.140625" style="1" customWidth="1"/>
  </cols>
  <sheetData>
    <row r="1" spans="2:7" s="25" customFormat="1" ht="64.5" customHeight="1">
      <c r="B1" s="102" t="s">
        <v>274</v>
      </c>
      <c r="C1" s="102"/>
      <c r="D1" s="102"/>
      <c r="E1" s="27"/>
      <c r="F1" s="27"/>
      <c r="G1" s="28"/>
    </row>
    <row r="2" spans="2:7" s="25" customFormat="1" ht="24.75" customHeight="1">
      <c r="B2" s="40" t="s">
        <v>284</v>
      </c>
      <c r="C2" s="29"/>
      <c r="D2" s="29"/>
      <c r="E2" s="29"/>
      <c r="F2" s="29"/>
      <c r="G2" s="28"/>
    </row>
    <row r="3" spans="1:7" s="6" customFormat="1" ht="61.5" customHeight="1">
      <c r="A3" s="26" t="s">
        <v>0</v>
      </c>
      <c r="B3" s="30" t="s">
        <v>1</v>
      </c>
      <c r="C3" s="30" t="s">
        <v>2</v>
      </c>
      <c r="D3" s="30" t="s">
        <v>276</v>
      </c>
      <c r="E3" s="30" t="s">
        <v>275</v>
      </c>
      <c r="F3" s="30" t="s">
        <v>277</v>
      </c>
      <c r="G3" s="31" t="s">
        <v>278</v>
      </c>
    </row>
    <row r="4" spans="1:7" s="6" customFormat="1" ht="19.5" customHeight="1">
      <c r="A4" s="22">
        <v>1</v>
      </c>
      <c r="B4" s="32" t="s">
        <v>4</v>
      </c>
      <c r="C4" s="33" t="s">
        <v>5</v>
      </c>
      <c r="D4" s="103" t="str">
        <f>'[1]2.1'!D6</f>
        <v>27.03.2018 г.</v>
      </c>
      <c r="E4" s="104"/>
      <c r="F4" s="34"/>
      <c r="G4" s="35"/>
    </row>
    <row r="5" spans="1:7" s="6" customFormat="1" ht="19.5" customHeight="1">
      <c r="A5" s="22">
        <v>2</v>
      </c>
      <c r="B5" s="36" t="s">
        <v>91</v>
      </c>
      <c r="C5" s="33" t="s">
        <v>5</v>
      </c>
      <c r="D5" s="105" t="s">
        <v>239</v>
      </c>
      <c r="E5" s="106"/>
      <c r="F5" s="30"/>
      <c r="G5" s="35"/>
    </row>
    <row r="6" spans="1:7" s="6" customFormat="1" ht="19.5" customHeight="1">
      <c r="A6" s="22">
        <v>3</v>
      </c>
      <c r="B6" s="36" t="s">
        <v>63</v>
      </c>
      <c r="C6" s="33" t="s">
        <v>5</v>
      </c>
      <c r="D6" s="103" t="s">
        <v>279</v>
      </c>
      <c r="E6" s="104"/>
      <c r="F6" s="34"/>
      <c r="G6" s="35"/>
    </row>
    <row r="7" spans="1:7" s="6" customFormat="1" ht="19.5" customHeight="1">
      <c r="A7" s="22">
        <v>4</v>
      </c>
      <c r="B7" s="36" t="s">
        <v>92</v>
      </c>
      <c r="C7" s="33" t="s">
        <v>280</v>
      </c>
      <c r="D7" s="57">
        <v>4.26</v>
      </c>
      <c r="E7" s="57">
        <v>4.65</v>
      </c>
      <c r="F7" s="34">
        <v>19435.6</v>
      </c>
      <c r="G7" s="35">
        <f>(D7*6+E7*6)*F7</f>
        <v>1039027.176</v>
      </c>
    </row>
    <row r="8" spans="1:7" s="6" customFormat="1" ht="89.25" customHeight="1">
      <c r="A8" s="22">
        <v>5</v>
      </c>
      <c r="B8" s="36" t="s">
        <v>178</v>
      </c>
      <c r="C8" s="33" t="s">
        <v>5</v>
      </c>
      <c r="D8" s="98" t="s">
        <v>281</v>
      </c>
      <c r="E8" s="99"/>
      <c r="F8" s="34"/>
      <c r="G8" s="35"/>
    </row>
    <row r="9" spans="1:7" s="6" customFormat="1" ht="19.5" customHeight="1">
      <c r="A9" s="22">
        <v>6</v>
      </c>
      <c r="B9" s="36" t="s">
        <v>179</v>
      </c>
      <c r="C9" s="33" t="s">
        <v>5</v>
      </c>
      <c r="D9" s="98" t="s">
        <v>240</v>
      </c>
      <c r="E9" s="99"/>
      <c r="F9" s="34"/>
      <c r="G9" s="35"/>
    </row>
    <row r="10" spans="1:7" s="6" customFormat="1" ht="31.5" customHeight="1">
      <c r="A10" s="22">
        <v>7</v>
      </c>
      <c r="B10" s="36" t="s">
        <v>93</v>
      </c>
      <c r="C10" s="33" t="s">
        <v>5</v>
      </c>
      <c r="D10" s="98" t="s">
        <v>241</v>
      </c>
      <c r="E10" s="99"/>
      <c r="F10" s="34"/>
      <c r="G10" s="35"/>
    </row>
    <row r="11" spans="1:7" s="6" customFormat="1" ht="15.75">
      <c r="A11" s="22">
        <v>8</v>
      </c>
      <c r="B11" s="36"/>
      <c r="C11" s="33"/>
      <c r="D11" s="57"/>
      <c r="E11" s="57"/>
      <c r="F11" s="34"/>
      <c r="G11" s="35"/>
    </row>
    <row r="12" spans="1:7" s="6" customFormat="1" ht="15.75">
      <c r="A12" s="22">
        <v>9</v>
      </c>
      <c r="B12" s="36" t="s">
        <v>91</v>
      </c>
      <c r="C12" s="33" t="s">
        <v>5</v>
      </c>
      <c r="D12" s="100" t="s">
        <v>242</v>
      </c>
      <c r="E12" s="101"/>
      <c r="F12" s="30"/>
      <c r="G12" s="35"/>
    </row>
    <row r="13" spans="1:7" s="6" customFormat="1" ht="31.5" customHeight="1">
      <c r="A13" s="22">
        <v>10</v>
      </c>
      <c r="B13" s="36" t="s">
        <v>63</v>
      </c>
      <c r="C13" s="33" t="s">
        <v>5</v>
      </c>
      <c r="D13" s="98" t="s">
        <v>279</v>
      </c>
      <c r="E13" s="99"/>
      <c r="F13" s="34"/>
      <c r="G13" s="35"/>
    </row>
    <row r="14" spans="1:7" ht="15.75">
      <c r="A14" s="22">
        <v>11</v>
      </c>
      <c r="B14" s="36" t="s">
        <v>92</v>
      </c>
      <c r="C14" s="33" t="s">
        <v>18</v>
      </c>
      <c r="D14" s="57">
        <v>6.23</v>
      </c>
      <c r="E14" s="57">
        <v>6.6</v>
      </c>
      <c r="F14" s="34">
        <v>19435.6</v>
      </c>
      <c r="G14" s="35">
        <f>(D14*6+E14*6)*F14</f>
        <v>1496152.4879999997</v>
      </c>
    </row>
    <row r="15" spans="1:7" ht="105" customHeight="1">
      <c r="A15" s="22">
        <v>12</v>
      </c>
      <c r="B15" s="36" t="s">
        <v>178</v>
      </c>
      <c r="C15" s="33" t="s">
        <v>5</v>
      </c>
      <c r="D15" s="98" t="s">
        <v>281</v>
      </c>
      <c r="E15" s="99"/>
      <c r="F15" s="34"/>
      <c r="G15" s="37"/>
    </row>
    <row r="16" spans="1:7" ht="47.25" customHeight="1">
      <c r="A16" s="22">
        <v>13</v>
      </c>
      <c r="B16" s="36" t="s">
        <v>179</v>
      </c>
      <c r="C16" s="33" t="s">
        <v>5</v>
      </c>
      <c r="D16" s="98" t="s">
        <v>243</v>
      </c>
      <c r="E16" s="99"/>
      <c r="F16" s="34"/>
      <c r="G16" s="37"/>
    </row>
    <row r="17" spans="1:7" ht="15.75">
      <c r="A17" s="22">
        <v>14</v>
      </c>
      <c r="B17" s="36" t="s">
        <v>93</v>
      </c>
      <c r="C17" s="33" t="s">
        <v>5</v>
      </c>
      <c r="D17" s="98" t="s">
        <v>244</v>
      </c>
      <c r="E17" s="99"/>
      <c r="F17" s="34"/>
      <c r="G17" s="37"/>
    </row>
    <row r="18" spans="1:7" ht="15.75">
      <c r="A18" s="22">
        <v>15</v>
      </c>
      <c r="B18" s="36"/>
      <c r="C18" s="33"/>
      <c r="D18" s="57"/>
      <c r="E18" s="57"/>
      <c r="F18" s="34"/>
      <c r="G18" s="37"/>
    </row>
    <row r="19" spans="1:7" ht="31.5" customHeight="1">
      <c r="A19" s="22">
        <v>16</v>
      </c>
      <c r="B19" s="36" t="s">
        <v>91</v>
      </c>
      <c r="C19" s="33" t="s">
        <v>5</v>
      </c>
      <c r="D19" s="100" t="s">
        <v>245</v>
      </c>
      <c r="E19" s="101"/>
      <c r="F19" s="30"/>
      <c r="G19" s="37"/>
    </row>
    <row r="20" spans="1:7" ht="15.75">
      <c r="A20" s="22">
        <v>17</v>
      </c>
      <c r="B20" s="36" t="s">
        <v>63</v>
      </c>
      <c r="C20" s="33" t="s">
        <v>5</v>
      </c>
      <c r="D20" s="98" t="s">
        <v>279</v>
      </c>
      <c r="E20" s="99"/>
      <c r="F20" s="34"/>
      <c r="G20" s="37"/>
    </row>
    <row r="21" spans="1:7" ht="15.75">
      <c r="A21" s="22">
        <v>18</v>
      </c>
      <c r="B21" s="36" t="s">
        <v>92</v>
      </c>
      <c r="C21" s="33" t="s">
        <v>18</v>
      </c>
      <c r="D21" s="57">
        <v>5.28</v>
      </c>
      <c r="E21" s="57">
        <v>5</v>
      </c>
      <c r="F21" s="34">
        <v>19435.6</v>
      </c>
      <c r="G21" s="35">
        <f>(D21*6+E21*6)*F21</f>
        <v>1198787.808</v>
      </c>
    </row>
    <row r="22" spans="1:7" ht="107.25" customHeight="1">
      <c r="A22" s="22">
        <v>19</v>
      </c>
      <c r="B22" s="36" t="s">
        <v>178</v>
      </c>
      <c r="C22" s="33" t="s">
        <v>5</v>
      </c>
      <c r="D22" s="98" t="s">
        <v>281</v>
      </c>
      <c r="E22" s="99"/>
      <c r="F22" s="34"/>
      <c r="G22" s="37"/>
    </row>
    <row r="23" spans="1:7" ht="15.75">
      <c r="A23" s="22">
        <v>20</v>
      </c>
      <c r="B23" s="36" t="s">
        <v>179</v>
      </c>
      <c r="C23" s="33" t="s">
        <v>5</v>
      </c>
      <c r="D23" s="98" t="s">
        <v>240</v>
      </c>
      <c r="E23" s="99"/>
      <c r="F23" s="34"/>
      <c r="G23" s="37"/>
    </row>
    <row r="24" spans="1:7" ht="31.5" customHeight="1">
      <c r="A24" s="22">
        <v>21</v>
      </c>
      <c r="B24" s="36" t="s">
        <v>93</v>
      </c>
      <c r="C24" s="33" t="s">
        <v>5</v>
      </c>
      <c r="D24" s="98" t="s">
        <v>282</v>
      </c>
      <c r="E24" s="99"/>
      <c r="F24" s="34"/>
      <c r="G24" s="37"/>
    </row>
    <row r="25" spans="1:7" ht="15.75">
      <c r="A25" s="22">
        <v>22</v>
      </c>
      <c r="B25" s="36"/>
      <c r="C25" s="33"/>
      <c r="D25" s="57"/>
      <c r="E25" s="57"/>
      <c r="F25" s="34"/>
      <c r="G25" s="37"/>
    </row>
    <row r="26" spans="1:7" ht="31.5" customHeight="1">
      <c r="A26" s="22">
        <v>23</v>
      </c>
      <c r="B26" s="36" t="s">
        <v>91</v>
      </c>
      <c r="C26" s="33" t="s">
        <v>5</v>
      </c>
      <c r="D26" s="100" t="s">
        <v>246</v>
      </c>
      <c r="E26" s="101"/>
      <c r="F26" s="30"/>
      <c r="G26" s="37"/>
    </row>
    <row r="27" spans="1:7" ht="15.75">
      <c r="A27" s="22">
        <v>24</v>
      </c>
      <c r="B27" s="36" t="s">
        <v>63</v>
      </c>
      <c r="C27" s="33" t="s">
        <v>5</v>
      </c>
      <c r="D27" s="98" t="s">
        <v>279</v>
      </c>
      <c r="E27" s="99"/>
      <c r="F27" s="34"/>
      <c r="G27" s="37"/>
    </row>
    <row r="28" spans="1:7" ht="15.75">
      <c r="A28" s="22">
        <v>25</v>
      </c>
      <c r="B28" s="36" t="s">
        <v>92</v>
      </c>
      <c r="C28" s="33" t="s">
        <v>18</v>
      </c>
      <c r="D28" s="57">
        <v>1.49</v>
      </c>
      <c r="E28" s="57">
        <v>1.49</v>
      </c>
      <c r="F28" s="34">
        <v>19435.6</v>
      </c>
      <c r="G28" s="35">
        <f>(D28*6+E28*6)*F28</f>
        <v>347508.52799999993</v>
      </c>
    </row>
    <row r="29" spans="1:7" ht="105.75" customHeight="1">
      <c r="A29" s="22">
        <v>26</v>
      </c>
      <c r="B29" s="36" t="s">
        <v>178</v>
      </c>
      <c r="C29" s="33" t="s">
        <v>5</v>
      </c>
      <c r="D29" s="98" t="s">
        <v>281</v>
      </c>
      <c r="E29" s="99"/>
      <c r="F29" s="34"/>
      <c r="G29" s="37"/>
    </row>
    <row r="30" spans="1:7" ht="15.75">
      <c r="A30" s="22">
        <v>27</v>
      </c>
      <c r="B30" s="36" t="s">
        <v>179</v>
      </c>
      <c r="C30" s="33" t="s">
        <v>5</v>
      </c>
      <c r="D30" s="98" t="s">
        <v>240</v>
      </c>
      <c r="E30" s="99"/>
      <c r="F30" s="34"/>
      <c r="G30" s="37"/>
    </row>
    <row r="31" spans="1:7" ht="15.75">
      <c r="A31" s="22">
        <v>28</v>
      </c>
      <c r="B31" s="36" t="s">
        <v>93</v>
      </c>
      <c r="C31" s="33" t="s">
        <v>5</v>
      </c>
      <c r="D31" s="98" t="s">
        <v>244</v>
      </c>
      <c r="E31" s="99"/>
      <c r="F31" s="34"/>
      <c r="G31" s="37"/>
    </row>
    <row r="32" spans="1:7" ht="15.75">
      <c r="A32" s="22">
        <v>29</v>
      </c>
      <c r="B32" s="36"/>
      <c r="C32" s="33"/>
      <c r="D32" s="57"/>
      <c r="E32" s="57"/>
      <c r="F32" s="34"/>
      <c r="G32" s="37"/>
    </row>
    <row r="33" spans="1:7" ht="47.25" customHeight="1">
      <c r="A33" s="22">
        <v>30</v>
      </c>
      <c r="B33" s="36" t="s">
        <v>91</v>
      </c>
      <c r="C33" s="33" t="s">
        <v>5</v>
      </c>
      <c r="D33" s="100" t="s">
        <v>247</v>
      </c>
      <c r="E33" s="101"/>
      <c r="F33" s="30"/>
      <c r="G33" s="37"/>
    </row>
    <row r="34" spans="1:7" ht="15.75">
      <c r="A34" s="22">
        <v>31</v>
      </c>
      <c r="B34" s="36" t="s">
        <v>63</v>
      </c>
      <c r="C34" s="33" t="s">
        <v>5</v>
      </c>
      <c r="D34" s="98" t="s">
        <v>279</v>
      </c>
      <c r="E34" s="99"/>
      <c r="F34" s="34"/>
      <c r="G34" s="37"/>
    </row>
    <row r="35" spans="1:7" ht="15.75">
      <c r="A35" s="22">
        <v>32</v>
      </c>
      <c r="B35" s="36" t="s">
        <v>92</v>
      </c>
      <c r="C35" s="33" t="s">
        <v>18</v>
      </c>
      <c r="D35" s="57">
        <v>2.21</v>
      </c>
      <c r="E35" s="57">
        <v>2.75</v>
      </c>
      <c r="F35" s="34">
        <v>19435.6</v>
      </c>
      <c r="G35" s="35">
        <f>(D35*6+E35*6)*F35</f>
        <v>578403.4559999999</v>
      </c>
    </row>
    <row r="36" spans="1:7" ht="111.75" customHeight="1">
      <c r="A36" s="22">
        <v>33</v>
      </c>
      <c r="B36" s="36" t="s">
        <v>178</v>
      </c>
      <c r="C36" s="33" t="s">
        <v>5</v>
      </c>
      <c r="D36" s="98" t="s">
        <v>281</v>
      </c>
      <c r="E36" s="99"/>
      <c r="F36" s="34"/>
      <c r="G36" s="37"/>
    </row>
    <row r="37" spans="1:7" ht="31.5" customHeight="1">
      <c r="A37" s="22">
        <v>34</v>
      </c>
      <c r="B37" s="36" t="s">
        <v>179</v>
      </c>
      <c r="C37" s="33" t="s">
        <v>5</v>
      </c>
      <c r="D37" s="98" t="s">
        <v>248</v>
      </c>
      <c r="E37" s="99"/>
      <c r="F37" s="34"/>
      <c r="G37" s="37"/>
    </row>
    <row r="38" spans="1:7" ht="15.75">
      <c r="A38" s="22">
        <v>35</v>
      </c>
      <c r="B38" s="36" t="s">
        <v>93</v>
      </c>
      <c r="C38" s="33" t="s">
        <v>5</v>
      </c>
      <c r="D38" s="98" t="s">
        <v>244</v>
      </c>
      <c r="E38" s="99"/>
      <c r="F38" s="34"/>
      <c r="G38" s="37"/>
    </row>
    <row r="39" spans="1:7" ht="15.75">
      <c r="A39" s="22">
        <v>36</v>
      </c>
      <c r="B39" s="36"/>
      <c r="C39" s="33"/>
      <c r="D39" s="57"/>
      <c r="E39" s="57"/>
      <c r="F39" s="34"/>
      <c r="G39" s="37"/>
    </row>
    <row r="40" spans="1:7" ht="47.25" customHeight="1">
      <c r="A40" s="22">
        <v>37</v>
      </c>
      <c r="B40" s="36" t="s">
        <v>91</v>
      </c>
      <c r="C40" s="33" t="s">
        <v>5</v>
      </c>
      <c r="D40" s="100" t="s">
        <v>249</v>
      </c>
      <c r="E40" s="101"/>
      <c r="F40" s="30"/>
      <c r="G40" s="37"/>
    </row>
    <row r="41" spans="1:7" ht="15.75">
      <c r="A41" s="22">
        <v>38</v>
      </c>
      <c r="B41" s="36" t="s">
        <v>63</v>
      </c>
      <c r="C41" s="33" t="s">
        <v>5</v>
      </c>
      <c r="D41" s="98" t="s">
        <v>279</v>
      </c>
      <c r="E41" s="99"/>
      <c r="F41" s="34"/>
      <c r="G41" s="37"/>
    </row>
    <row r="42" spans="1:7" ht="15.75">
      <c r="A42" s="22">
        <v>39</v>
      </c>
      <c r="B42" s="36" t="s">
        <v>92</v>
      </c>
      <c r="C42" s="33" t="s">
        <v>18</v>
      </c>
      <c r="D42" s="57">
        <v>1.78</v>
      </c>
      <c r="E42" s="57">
        <v>1.8</v>
      </c>
      <c r="F42" s="34">
        <v>19435.6</v>
      </c>
      <c r="G42" s="35">
        <f>(D42*6+E42*6)*F42</f>
        <v>417476.68799999997</v>
      </c>
    </row>
    <row r="43" spans="1:7" ht="109.5" customHeight="1">
      <c r="A43" s="22">
        <v>40</v>
      </c>
      <c r="B43" s="36" t="s">
        <v>178</v>
      </c>
      <c r="C43" s="33" t="s">
        <v>5</v>
      </c>
      <c r="D43" s="98" t="s">
        <v>281</v>
      </c>
      <c r="E43" s="99"/>
      <c r="F43" s="34"/>
      <c r="G43" s="37"/>
    </row>
    <row r="44" spans="1:7" ht="31.5" customHeight="1">
      <c r="A44" s="22">
        <v>41</v>
      </c>
      <c r="B44" s="36" t="s">
        <v>179</v>
      </c>
      <c r="C44" s="33" t="s">
        <v>5</v>
      </c>
      <c r="D44" s="98" t="s">
        <v>248</v>
      </c>
      <c r="E44" s="99"/>
      <c r="F44" s="34"/>
      <c r="G44" s="37"/>
    </row>
    <row r="45" spans="1:7" ht="15.75">
      <c r="A45" s="22">
        <v>42</v>
      </c>
      <c r="B45" s="36" t="s">
        <v>93</v>
      </c>
      <c r="C45" s="33" t="s">
        <v>5</v>
      </c>
      <c r="D45" s="98" t="s">
        <v>244</v>
      </c>
      <c r="E45" s="99"/>
      <c r="F45" s="34"/>
      <c r="G45" s="37"/>
    </row>
    <row r="46" spans="1:7" ht="15.75">
      <c r="A46" s="22">
        <v>43</v>
      </c>
      <c r="B46" s="36"/>
      <c r="C46" s="33"/>
      <c r="D46" s="57"/>
      <c r="E46" s="57"/>
      <c r="F46" s="34"/>
      <c r="G46" s="37"/>
    </row>
    <row r="47" spans="1:7" ht="93" customHeight="1">
      <c r="A47" s="22">
        <v>44</v>
      </c>
      <c r="B47" s="36" t="s">
        <v>91</v>
      </c>
      <c r="C47" s="33" t="s">
        <v>5</v>
      </c>
      <c r="D47" s="100" t="s">
        <v>250</v>
      </c>
      <c r="E47" s="101"/>
      <c r="F47" s="30"/>
      <c r="G47" s="37"/>
    </row>
    <row r="48" spans="1:7" ht="15.75">
      <c r="A48" s="22">
        <v>45</v>
      </c>
      <c r="B48" s="36" t="s">
        <v>63</v>
      </c>
      <c r="C48" s="33" t="s">
        <v>5</v>
      </c>
      <c r="D48" s="98" t="s">
        <v>279</v>
      </c>
      <c r="E48" s="99"/>
      <c r="F48" s="34"/>
      <c r="G48" s="37"/>
    </row>
    <row r="49" spans="1:7" ht="15.75">
      <c r="A49" s="22">
        <v>46</v>
      </c>
      <c r="B49" s="36" t="s">
        <v>92</v>
      </c>
      <c r="C49" s="33" t="s">
        <v>18</v>
      </c>
      <c r="D49" s="57">
        <v>4.53</v>
      </c>
      <c r="E49" s="57">
        <v>4.53</v>
      </c>
      <c r="F49" s="34">
        <v>19435.6</v>
      </c>
      <c r="G49" s="35">
        <f>(D49*6+E49*6)*F49</f>
        <v>1056519.216</v>
      </c>
    </row>
    <row r="50" spans="1:7" ht="103.5" customHeight="1">
      <c r="A50" s="22">
        <v>47</v>
      </c>
      <c r="B50" s="36" t="s">
        <v>178</v>
      </c>
      <c r="C50" s="33" t="s">
        <v>5</v>
      </c>
      <c r="D50" s="98" t="s">
        <v>281</v>
      </c>
      <c r="E50" s="99"/>
      <c r="F50" s="34"/>
      <c r="G50" s="37"/>
    </row>
    <row r="51" spans="1:7" ht="31.5" customHeight="1">
      <c r="A51" s="22">
        <v>48</v>
      </c>
      <c r="B51" s="36" t="s">
        <v>179</v>
      </c>
      <c r="C51" s="33" t="s">
        <v>5</v>
      </c>
      <c r="D51" s="98" t="s">
        <v>248</v>
      </c>
      <c r="E51" s="99"/>
      <c r="F51" s="34"/>
      <c r="G51" s="37"/>
    </row>
    <row r="52" spans="1:7" ht="15.75">
      <c r="A52" s="22">
        <v>49</v>
      </c>
      <c r="B52" s="36" t="s">
        <v>93</v>
      </c>
      <c r="C52" s="33" t="s">
        <v>5</v>
      </c>
      <c r="D52" s="98" t="s">
        <v>244</v>
      </c>
      <c r="E52" s="99"/>
      <c r="F52" s="34"/>
      <c r="G52" s="37"/>
    </row>
    <row r="53" spans="1:7" ht="15.75">
      <c r="A53" s="22">
        <v>50</v>
      </c>
      <c r="B53" s="36"/>
      <c r="C53" s="33"/>
      <c r="D53" s="57"/>
      <c r="E53" s="57"/>
      <c r="F53" s="34"/>
      <c r="G53" s="37"/>
    </row>
    <row r="54" spans="1:7" ht="15.75">
      <c r="A54" s="22">
        <v>51</v>
      </c>
      <c r="B54" s="36" t="s">
        <v>91</v>
      </c>
      <c r="C54" s="33" t="s">
        <v>5</v>
      </c>
      <c r="D54" s="100" t="s">
        <v>251</v>
      </c>
      <c r="E54" s="101"/>
      <c r="F54" s="30"/>
      <c r="G54" s="37"/>
    </row>
    <row r="55" spans="1:7" ht="15.75">
      <c r="A55" s="22">
        <v>52</v>
      </c>
      <c r="B55" s="36" t="s">
        <v>63</v>
      </c>
      <c r="C55" s="33" t="s">
        <v>5</v>
      </c>
      <c r="D55" s="98" t="s">
        <v>279</v>
      </c>
      <c r="E55" s="99"/>
      <c r="F55" s="34"/>
      <c r="G55" s="37"/>
    </row>
    <row r="56" spans="1:7" ht="15.75">
      <c r="A56" s="22">
        <v>53</v>
      </c>
      <c r="B56" s="36" t="s">
        <v>92</v>
      </c>
      <c r="C56" s="33" t="s">
        <v>18</v>
      </c>
      <c r="D56" s="57">
        <v>0.06</v>
      </c>
      <c r="E56" s="57">
        <v>0.06</v>
      </c>
      <c r="F56" s="34">
        <v>19435.6</v>
      </c>
      <c r="G56" s="35">
        <f>(D56*6+E56*6)*F56</f>
        <v>13993.631999999998</v>
      </c>
    </row>
    <row r="57" spans="1:7" ht="104.25" customHeight="1">
      <c r="A57" s="22">
        <v>54</v>
      </c>
      <c r="B57" s="36" t="s">
        <v>178</v>
      </c>
      <c r="C57" s="33" t="s">
        <v>5</v>
      </c>
      <c r="D57" s="98" t="s">
        <v>281</v>
      </c>
      <c r="E57" s="99"/>
      <c r="F57" s="34"/>
      <c r="G57" s="37"/>
    </row>
    <row r="58" spans="1:7" ht="15.75">
      <c r="A58" s="22">
        <v>55</v>
      </c>
      <c r="B58" s="36" t="s">
        <v>179</v>
      </c>
      <c r="C58" s="33" t="s">
        <v>5</v>
      </c>
      <c r="D58" s="98" t="s">
        <v>252</v>
      </c>
      <c r="E58" s="99"/>
      <c r="F58" s="34"/>
      <c r="G58" s="37"/>
    </row>
    <row r="59" spans="1:7" ht="45" customHeight="1">
      <c r="A59" s="22">
        <v>56</v>
      </c>
      <c r="B59" s="36" t="s">
        <v>93</v>
      </c>
      <c r="C59" s="33" t="s">
        <v>5</v>
      </c>
      <c r="D59" s="98" t="s">
        <v>283</v>
      </c>
      <c r="E59" s="99"/>
      <c r="F59" s="34"/>
      <c r="G59" s="37"/>
    </row>
    <row r="60" spans="1:7" ht="45" customHeight="1">
      <c r="A60" s="22">
        <v>57</v>
      </c>
      <c r="B60" s="36"/>
      <c r="C60" s="33"/>
      <c r="D60" s="57"/>
      <c r="E60" s="57"/>
      <c r="F60" s="34"/>
      <c r="G60" s="37"/>
    </row>
    <row r="61" spans="1:7" ht="47.25" customHeight="1">
      <c r="A61" s="22">
        <v>58</v>
      </c>
      <c r="B61" s="36" t="s">
        <v>91</v>
      </c>
      <c r="C61" s="33" t="s">
        <v>5</v>
      </c>
      <c r="D61" s="100" t="s">
        <v>253</v>
      </c>
      <c r="E61" s="101"/>
      <c r="F61" s="30"/>
      <c r="G61" s="37"/>
    </row>
    <row r="62" spans="1:7" ht="15.75">
      <c r="A62" s="22">
        <v>59</v>
      </c>
      <c r="B62" s="36" t="s">
        <v>63</v>
      </c>
      <c r="C62" s="33" t="s">
        <v>5</v>
      </c>
      <c r="D62" s="98" t="s">
        <v>279</v>
      </c>
      <c r="E62" s="99"/>
      <c r="F62" s="34"/>
      <c r="G62" s="37"/>
    </row>
    <row r="63" spans="1:7" ht="15.75">
      <c r="A63" s="22">
        <v>60</v>
      </c>
      <c r="B63" s="36" t="s">
        <v>92</v>
      </c>
      <c r="C63" s="33" t="s">
        <v>18</v>
      </c>
      <c r="D63" s="57">
        <v>0.14</v>
      </c>
      <c r="E63" s="57">
        <v>0.14</v>
      </c>
      <c r="F63" s="34">
        <v>19435.6</v>
      </c>
      <c r="G63" s="35">
        <f>(D63*6+E63*6)*F63</f>
        <v>32651.808</v>
      </c>
    </row>
    <row r="64" spans="1:7" ht="114" customHeight="1">
      <c r="A64" s="22">
        <v>61</v>
      </c>
      <c r="B64" s="36" t="s">
        <v>178</v>
      </c>
      <c r="C64" s="33" t="s">
        <v>5</v>
      </c>
      <c r="D64" s="98" t="s">
        <v>281</v>
      </c>
      <c r="E64" s="99"/>
      <c r="F64" s="34"/>
      <c r="G64" s="37"/>
    </row>
    <row r="65" spans="1:7" ht="31.5" customHeight="1">
      <c r="A65" s="22">
        <v>62</v>
      </c>
      <c r="B65" s="36" t="s">
        <v>179</v>
      </c>
      <c r="C65" s="33" t="s">
        <v>5</v>
      </c>
      <c r="D65" s="98" t="s">
        <v>254</v>
      </c>
      <c r="E65" s="99"/>
      <c r="F65" s="34"/>
      <c r="G65" s="37"/>
    </row>
    <row r="66" spans="1:7" ht="15.75">
      <c r="A66" s="22">
        <v>63</v>
      </c>
      <c r="B66" s="36" t="s">
        <v>93</v>
      </c>
      <c r="C66" s="33" t="s">
        <v>5</v>
      </c>
      <c r="D66" s="98" t="s">
        <v>244</v>
      </c>
      <c r="E66" s="99"/>
      <c r="F66" s="34"/>
      <c r="G66" s="37"/>
    </row>
    <row r="67" spans="1:7" ht="15.75">
      <c r="A67" s="22">
        <v>64</v>
      </c>
      <c r="B67" s="36"/>
      <c r="C67" s="33"/>
      <c r="D67" s="57"/>
      <c r="E67" s="57"/>
      <c r="F67" s="34"/>
      <c r="G67" s="37"/>
    </row>
    <row r="68" spans="1:7" ht="31.5" customHeight="1">
      <c r="A68" s="22">
        <v>65</v>
      </c>
      <c r="B68" s="36" t="s">
        <v>91</v>
      </c>
      <c r="C68" s="33" t="s">
        <v>5</v>
      </c>
      <c r="D68" s="100" t="s">
        <v>255</v>
      </c>
      <c r="E68" s="101"/>
      <c r="F68" s="30"/>
      <c r="G68" s="37"/>
    </row>
    <row r="69" spans="1:7" ht="15.75">
      <c r="A69" s="22">
        <v>66</v>
      </c>
      <c r="B69" s="36" t="s">
        <v>63</v>
      </c>
      <c r="C69" s="33" t="s">
        <v>5</v>
      </c>
      <c r="D69" s="98" t="s">
        <v>279</v>
      </c>
      <c r="E69" s="99"/>
      <c r="F69" s="34"/>
      <c r="G69" s="37"/>
    </row>
    <row r="70" spans="1:7" ht="15.75">
      <c r="A70" s="22">
        <v>67</v>
      </c>
      <c r="B70" s="36" t="s">
        <v>92</v>
      </c>
      <c r="C70" s="33" t="s">
        <v>18</v>
      </c>
      <c r="D70" s="57">
        <v>0.04</v>
      </c>
      <c r="E70" s="57">
        <v>0.04</v>
      </c>
      <c r="F70" s="34">
        <v>19435.6</v>
      </c>
      <c r="G70" s="35">
        <f>(D70*6+E70*6)*F70</f>
        <v>9329.088</v>
      </c>
    </row>
    <row r="71" spans="1:7" ht="100.5" customHeight="1">
      <c r="A71" s="22">
        <v>68</v>
      </c>
      <c r="B71" s="36" t="s">
        <v>178</v>
      </c>
      <c r="C71" s="33" t="s">
        <v>5</v>
      </c>
      <c r="D71" s="98" t="s">
        <v>281</v>
      </c>
      <c r="E71" s="99"/>
      <c r="F71" s="34"/>
      <c r="G71" s="37"/>
    </row>
    <row r="72" spans="1:7" ht="15.75">
      <c r="A72" s="22">
        <v>69</v>
      </c>
      <c r="B72" s="36" t="s">
        <v>179</v>
      </c>
      <c r="C72" s="33" t="s">
        <v>5</v>
      </c>
      <c r="D72" s="98" t="s">
        <v>256</v>
      </c>
      <c r="E72" s="99"/>
      <c r="F72" s="34"/>
      <c r="G72" s="37"/>
    </row>
    <row r="73" spans="1:7" ht="15.75">
      <c r="A73" s="22">
        <v>70</v>
      </c>
      <c r="B73" s="36" t="s">
        <v>93</v>
      </c>
      <c r="C73" s="33" t="s">
        <v>5</v>
      </c>
      <c r="D73" s="98" t="s">
        <v>244</v>
      </c>
      <c r="E73" s="99"/>
      <c r="F73" s="34"/>
      <c r="G73" s="37"/>
    </row>
    <row r="74" spans="1:7" ht="15.75">
      <c r="A74" s="22">
        <v>71</v>
      </c>
      <c r="B74" s="36"/>
      <c r="C74" s="33"/>
      <c r="D74" s="57"/>
      <c r="E74" s="57"/>
      <c r="F74" s="34"/>
      <c r="G74" s="37"/>
    </row>
    <row r="75" spans="1:7" ht="63" customHeight="1">
      <c r="A75" s="22">
        <v>72</v>
      </c>
      <c r="B75" s="36" t="s">
        <v>91</v>
      </c>
      <c r="C75" s="33" t="s">
        <v>5</v>
      </c>
      <c r="D75" s="100" t="s">
        <v>257</v>
      </c>
      <c r="E75" s="101"/>
      <c r="F75" s="30"/>
      <c r="G75" s="37"/>
    </row>
    <row r="76" spans="1:7" ht="15.75">
      <c r="A76" s="22">
        <v>73</v>
      </c>
      <c r="B76" s="36" t="s">
        <v>63</v>
      </c>
      <c r="C76" s="33" t="s">
        <v>5</v>
      </c>
      <c r="D76" s="98" t="s">
        <v>279</v>
      </c>
      <c r="E76" s="99"/>
      <c r="F76" s="34"/>
      <c r="G76" s="37"/>
    </row>
    <row r="77" spans="1:7" ht="15.75">
      <c r="A77" s="22">
        <v>74</v>
      </c>
      <c r="B77" s="36" t="s">
        <v>92</v>
      </c>
      <c r="C77" s="33" t="s">
        <v>18</v>
      </c>
      <c r="D77" s="57">
        <v>3.88</v>
      </c>
      <c r="E77" s="57">
        <v>3.88</v>
      </c>
      <c r="F77" s="34">
        <v>19435.6</v>
      </c>
      <c r="G77" s="35">
        <f>(D77*6+E77*6)*F77</f>
        <v>904921.536</v>
      </c>
    </row>
    <row r="78" spans="1:7" ht="104.25" customHeight="1">
      <c r="A78" s="22">
        <v>75</v>
      </c>
      <c r="B78" s="36" t="s">
        <v>178</v>
      </c>
      <c r="C78" s="33" t="s">
        <v>5</v>
      </c>
      <c r="D78" s="98" t="s">
        <v>281</v>
      </c>
      <c r="E78" s="99"/>
      <c r="F78" s="34"/>
      <c r="G78" s="37"/>
    </row>
    <row r="79" spans="1:7" ht="15.75">
      <c r="A79" s="22">
        <v>76</v>
      </c>
      <c r="B79" s="36" t="s">
        <v>179</v>
      </c>
      <c r="C79" s="33" t="s">
        <v>5</v>
      </c>
      <c r="D79" s="98" t="s">
        <v>258</v>
      </c>
      <c r="E79" s="99"/>
      <c r="F79" s="34"/>
      <c r="G79" s="37"/>
    </row>
    <row r="80" spans="1:7" ht="15.75">
      <c r="A80" s="22">
        <v>77</v>
      </c>
      <c r="B80" s="36" t="s">
        <v>93</v>
      </c>
      <c r="C80" s="33" t="s">
        <v>5</v>
      </c>
      <c r="D80" s="98" t="s">
        <v>301</v>
      </c>
      <c r="E80" s="99"/>
      <c r="F80" s="34"/>
      <c r="G80" s="37"/>
    </row>
    <row r="81" spans="1:7" ht="15.75">
      <c r="A81" s="22">
        <v>78</v>
      </c>
      <c r="B81" s="36"/>
      <c r="C81" s="33"/>
      <c r="D81" s="57"/>
      <c r="E81" s="57"/>
      <c r="F81" s="34"/>
      <c r="G81" s="37"/>
    </row>
    <row r="82" spans="1:7" ht="47.25" customHeight="1">
      <c r="A82" s="22">
        <v>79</v>
      </c>
      <c r="B82" s="36" t="s">
        <v>91</v>
      </c>
      <c r="C82" s="33" t="s">
        <v>5</v>
      </c>
      <c r="D82" s="100" t="s">
        <v>259</v>
      </c>
      <c r="E82" s="101"/>
      <c r="F82" s="30"/>
      <c r="G82" s="37"/>
    </row>
    <row r="83" spans="1:7" ht="15.75">
      <c r="A83" s="22">
        <v>80</v>
      </c>
      <c r="B83" s="36" t="s">
        <v>63</v>
      </c>
      <c r="C83" s="33" t="s">
        <v>5</v>
      </c>
      <c r="D83" s="98" t="s">
        <v>279</v>
      </c>
      <c r="E83" s="99"/>
      <c r="F83" s="34"/>
      <c r="G83" s="37"/>
    </row>
    <row r="84" spans="1:7" ht="15.75">
      <c r="A84" s="22">
        <v>81</v>
      </c>
      <c r="B84" s="36" t="s">
        <v>92</v>
      </c>
      <c r="C84" s="33" t="s">
        <v>18</v>
      </c>
      <c r="D84" s="57">
        <v>0.11</v>
      </c>
      <c r="E84" s="57">
        <v>0.45</v>
      </c>
      <c r="F84" s="34">
        <v>19435.6</v>
      </c>
      <c r="G84" s="35">
        <f>(D84*6+E84*6)*F84</f>
        <v>65303.616</v>
      </c>
    </row>
    <row r="85" spans="1:7" ht="88.5" customHeight="1">
      <c r="A85" s="22">
        <v>82</v>
      </c>
      <c r="B85" s="36" t="s">
        <v>178</v>
      </c>
      <c r="C85" s="33" t="s">
        <v>5</v>
      </c>
      <c r="D85" s="98" t="s">
        <v>281</v>
      </c>
      <c r="E85" s="99"/>
      <c r="F85" s="34"/>
      <c r="G85" s="37"/>
    </row>
    <row r="86" spans="1:7" ht="15.75">
      <c r="A86" s="22">
        <v>83</v>
      </c>
      <c r="B86" s="36" t="s">
        <v>179</v>
      </c>
      <c r="C86" s="33" t="s">
        <v>5</v>
      </c>
      <c r="D86" s="98" t="s">
        <v>258</v>
      </c>
      <c r="E86" s="99"/>
      <c r="F86" s="34"/>
      <c r="G86" s="37"/>
    </row>
    <row r="87" spans="1:7" ht="31.5" customHeight="1">
      <c r="A87" s="22">
        <v>84</v>
      </c>
      <c r="B87" s="36" t="s">
        <v>93</v>
      </c>
      <c r="C87" s="33" t="s">
        <v>5</v>
      </c>
      <c r="D87" s="98" t="s">
        <v>260</v>
      </c>
      <c r="E87" s="99"/>
      <c r="F87" s="34"/>
      <c r="G87" s="37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87:E87"/>
    <mergeCell ref="D79:E79"/>
    <mergeCell ref="D80:E80"/>
    <mergeCell ref="D82:E82"/>
    <mergeCell ref="D83:E83"/>
    <mergeCell ref="D85:E85"/>
    <mergeCell ref="D86:E86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56.421875" style="1" customWidth="1"/>
    <col min="5" max="16384" width="9.140625" style="1" customWidth="1"/>
  </cols>
  <sheetData>
    <row r="1" spans="1:4" ht="34.5" customHeight="1">
      <c r="A1" s="94" t="s">
        <v>102</v>
      </c>
      <c r="B1" s="94"/>
      <c r="C1" s="94"/>
      <c r="D1" s="94"/>
    </row>
    <row r="2" spans="1:4" ht="15.75">
      <c r="A2"/>
      <c r="B2" s="15" t="s">
        <v>335</v>
      </c>
      <c r="C2"/>
      <c r="D2"/>
    </row>
    <row r="3" spans="1:4" ht="34.5" customHeight="1">
      <c r="A3" s="26" t="s">
        <v>0</v>
      </c>
      <c r="B3" s="26" t="s">
        <v>1</v>
      </c>
      <c r="C3" s="26" t="s">
        <v>2</v>
      </c>
      <c r="D3" s="26" t="s">
        <v>3</v>
      </c>
    </row>
    <row r="4" spans="1:4" s="6" customFormat="1" ht="19.5" customHeight="1">
      <c r="A4" s="58">
        <v>1</v>
      </c>
      <c r="B4" s="59" t="s">
        <v>4</v>
      </c>
      <c r="C4" s="60" t="s">
        <v>5</v>
      </c>
      <c r="D4" s="60" t="s">
        <v>285</v>
      </c>
    </row>
    <row r="5" spans="1:4" s="6" customFormat="1" ht="19.5" customHeight="1">
      <c r="A5" s="58">
        <v>2</v>
      </c>
      <c r="B5" s="59" t="s">
        <v>94</v>
      </c>
      <c r="C5" s="60" t="s">
        <v>5</v>
      </c>
      <c r="D5" s="60" t="s">
        <v>222</v>
      </c>
    </row>
    <row r="6" spans="1:4" s="6" customFormat="1" ht="19.5" customHeight="1">
      <c r="A6" s="58">
        <v>3</v>
      </c>
      <c r="B6" s="59" t="s">
        <v>94</v>
      </c>
      <c r="C6" s="60"/>
      <c r="D6" s="60" t="s">
        <v>230</v>
      </c>
    </row>
    <row r="7" spans="1:4" s="6" customFormat="1" ht="19.5" customHeight="1">
      <c r="A7" s="58">
        <v>4</v>
      </c>
      <c r="B7" s="59" t="s">
        <v>95</v>
      </c>
      <c r="C7" s="60" t="s">
        <v>5</v>
      </c>
      <c r="D7" s="60" t="s">
        <v>231</v>
      </c>
    </row>
    <row r="8" spans="1:4" s="6" customFormat="1" ht="19.5" customHeight="1">
      <c r="A8" s="58">
        <v>5</v>
      </c>
      <c r="B8" s="59" t="s">
        <v>63</v>
      </c>
      <c r="C8" s="60" t="s">
        <v>5</v>
      </c>
      <c r="D8" s="60" t="s">
        <v>33</v>
      </c>
    </row>
    <row r="9" spans="1:4" s="6" customFormat="1" ht="34.5" customHeight="1">
      <c r="A9" s="58">
        <v>6</v>
      </c>
      <c r="B9" s="59" t="s">
        <v>302</v>
      </c>
      <c r="C9" s="60" t="s">
        <v>303</v>
      </c>
      <c r="D9" s="60">
        <v>32.76</v>
      </c>
    </row>
    <row r="10" spans="1:4" s="6" customFormat="1" ht="34.5" customHeight="1">
      <c r="A10" s="58">
        <v>7</v>
      </c>
      <c r="B10" s="59" t="s">
        <v>304</v>
      </c>
      <c r="C10" s="60" t="s">
        <v>303</v>
      </c>
      <c r="D10" s="60">
        <v>27.86</v>
      </c>
    </row>
    <row r="11" spans="1:4" s="6" customFormat="1" ht="51" customHeight="1">
      <c r="A11" s="58">
        <v>8</v>
      </c>
      <c r="B11" s="59" t="s">
        <v>97</v>
      </c>
      <c r="C11" s="60" t="s">
        <v>5</v>
      </c>
      <c r="D11" s="60" t="s">
        <v>233</v>
      </c>
    </row>
    <row r="12" spans="1:4" s="6" customFormat="1" ht="19.5" customHeight="1">
      <c r="A12" s="58">
        <v>9</v>
      </c>
      <c r="B12" s="59" t="s">
        <v>98</v>
      </c>
      <c r="C12" s="60" t="s">
        <v>5</v>
      </c>
      <c r="D12" s="60" t="s">
        <v>305</v>
      </c>
    </row>
    <row r="13" spans="1:4" s="6" customFormat="1" ht="33" customHeight="1">
      <c r="A13" s="58">
        <v>10</v>
      </c>
      <c r="B13" s="59" t="s">
        <v>99</v>
      </c>
      <c r="C13" s="60" t="s">
        <v>5</v>
      </c>
      <c r="D13" s="61" t="s">
        <v>306</v>
      </c>
    </row>
    <row r="14" spans="1:4" s="6" customFormat="1" ht="33" customHeight="1">
      <c r="A14" s="58">
        <v>11</v>
      </c>
      <c r="B14" s="59" t="s">
        <v>100</v>
      </c>
      <c r="C14" s="60" t="s">
        <v>5</v>
      </c>
      <c r="D14" s="60" t="s">
        <v>307</v>
      </c>
    </row>
    <row r="15" spans="1:4" s="6" customFormat="1" ht="35.25" customHeight="1">
      <c r="A15" s="58">
        <v>12</v>
      </c>
      <c r="B15" s="59" t="s">
        <v>308</v>
      </c>
      <c r="C15" s="60" t="s">
        <v>309</v>
      </c>
      <c r="D15" s="60">
        <v>4.4</v>
      </c>
    </row>
    <row r="16" spans="1:4" ht="22.5" customHeight="1">
      <c r="A16" s="58">
        <v>13</v>
      </c>
      <c r="B16" s="59" t="s">
        <v>234</v>
      </c>
      <c r="C16" s="60" t="s">
        <v>309</v>
      </c>
      <c r="D16" s="60">
        <v>7.6</v>
      </c>
    </row>
    <row r="17" spans="1:4" ht="27" customHeight="1">
      <c r="A17" s="58">
        <v>14</v>
      </c>
      <c r="B17" s="59" t="s">
        <v>310</v>
      </c>
      <c r="C17" s="60" t="s">
        <v>311</v>
      </c>
      <c r="D17" s="60">
        <v>0.012</v>
      </c>
    </row>
    <row r="18" spans="1:4" ht="85.5">
      <c r="A18" s="58">
        <v>15</v>
      </c>
      <c r="B18" s="59" t="s">
        <v>101</v>
      </c>
      <c r="C18" s="60" t="s">
        <v>5</v>
      </c>
      <c r="D18" s="62" t="s">
        <v>312</v>
      </c>
    </row>
    <row r="19" spans="1:4" ht="15.75">
      <c r="A19" s="58">
        <v>16</v>
      </c>
      <c r="B19" s="59" t="s">
        <v>94</v>
      </c>
      <c r="C19" s="60" t="s">
        <v>5</v>
      </c>
      <c r="D19" s="63" t="s">
        <v>222</v>
      </c>
    </row>
    <row r="20" spans="1:4" ht="15.75">
      <c r="A20" s="58">
        <v>17</v>
      </c>
      <c r="B20" s="59" t="s">
        <v>94</v>
      </c>
      <c r="C20" s="60"/>
      <c r="D20" s="60" t="s">
        <v>230</v>
      </c>
    </row>
    <row r="21" spans="1:4" ht="15.75">
      <c r="A21" s="58">
        <v>18</v>
      </c>
      <c r="B21" s="59" t="s">
        <v>95</v>
      </c>
      <c r="C21" s="60" t="s">
        <v>5</v>
      </c>
      <c r="D21" s="60" t="s">
        <v>231</v>
      </c>
    </row>
    <row r="22" spans="1:4" ht="15.75">
      <c r="A22" s="58">
        <v>19</v>
      </c>
      <c r="B22" s="59" t="s">
        <v>63</v>
      </c>
      <c r="C22" s="60" t="s">
        <v>5</v>
      </c>
      <c r="D22" s="60" t="s">
        <v>33</v>
      </c>
    </row>
    <row r="23" spans="1:4" ht="31.5">
      <c r="A23" s="58">
        <v>20</v>
      </c>
      <c r="B23" s="59" t="s">
        <v>313</v>
      </c>
      <c r="C23" s="60" t="s">
        <v>303</v>
      </c>
      <c r="D23" s="60">
        <v>32.76</v>
      </c>
    </row>
    <row r="24" spans="1:4" ht="31.5">
      <c r="A24" s="58">
        <v>21</v>
      </c>
      <c r="B24" s="59" t="s">
        <v>232</v>
      </c>
      <c r="C24" s="60" t="s">
        <v>303</v>
      </c>
      <c r="D24" s="64">
        <v>27.86</v>
      </c>
    </row>
    <row r="25" spans="1:4" ht="31.5">
      <c r="A25" s="58">
        <v>22</v>
      </c>
      <c r="B25" s="59" t="s">
        <v>97</v>
      </c>
      <c r="C25" s="60" t="s">
        <v>5</v>
      </c>
      <c r="D25" s="60" t="s">
        <v>233</v>
      </c>
    </row>
    <row r="26" spans="1:4" ht="31.5">
      <c r="A26" s="58">
        <v>23</v>
      </c>
      <c r="B26" s="59" t="s">
        <v>98</v>
      </c>
      <c r="C26" s="60" t="s">
        <v>5</v>
      </c>
      <c r="D26" s="60" t="s">
        <v>238</v>
      </c>
    </row>
    <row r="27" spans="1:4" ht="47.25">
      <c r="A27" s="58">
        <v>24</v>
      </c>
      <c r="B27" s="59" t="s">
        <v>99</v>
      </c>
      <c r="C27" s="60" t="s">
        <v>5</v>
      </c>
      <c r="D27" s="62" t="s">
        <v>306</v>
      </c>
    </row>
    <row r="28" spans="1:4" ht="15.75">
      <c r="A28" s="58">
        <v>25</v>
      </c>
      <c r="B28" s="59" t="s">
        <v>100</v>
      </c>
      <c r="C28" s="60" t="s">
        <v>5</v>
      </c>
      <c r="D28" s="60" t="s">
        <v>314</v>
      </c>
    </row>
    <row r="29" spans="1:4" ht="20.25" customHeight="1">
      <c r="A29" s="58">
        <v>26</v>
      </c>
      <c r="B29" s="59" t="s">
        <v>308</v>
      </c>
      <c r="C29" s="60" t="s">
        <v>309</v>
      </c>
      <c r="D29" s="60">
        <v>4.4</v>
      </c>
    </row>
    <row r="30" spans="1:4" ht="20.25" customHeight="1">
      <c r="A30" s="58">
        <v>27</v>
      </c>
      <c r="B30" s="59" t="s">
        <v>234</v>
      </c>
      <c r="C30" s="60" t="s">
        <v>309</v>
      </c>
      <c r="D30" s="60">
        <v>7.6</v>
      </c>
    </row>
    <row r="31" spans="1:4" ht="20.25" customHeight="1">
      <c r="A31" s="58">
        <v>28</v>
      </c>
      <c r="B31" s="59" t="s">
        <v>310</v>
      </c>
      <c r="C31" s="60" t="s">
        <v>5</v>
      </c>
      <c r="D31" s="60">
        <v>0.012</v>
      </c>
    </row>
    <row r="32" spans="1:4" ht="108.75" customHeight="1">
      <c r="A32" s="58">
        <v>29</v>
      </c>
      <c r="B32" s="59" t="s">
        <v>101</v>
      </c>
      <c r="C32" s="60" t="s">
        <v>5</v>
      </c>
      <c r="D32" s="62" t="s">
        <v>312</v>
      </c>
    </row>
    <row r="33" spans="1:4" ht="15.75">
      <c r="A33" s="58">
        <v>30</v>
      </c>
      <c r="B33" s="59" t="s">
        <v>94</v>
      </c>
      <c r="C33" s="60" t="s">
        <v>5</v>
      </c>
      <c r="D33" s="60" t="s">
        <v>235</v>
      </c>
    </row>
    <row r="34" spans="1:4" ht="15.75">
      <c r="A34" s="58">
        <v>31</v>
      </c>
      <c r="B34" s="59" t="s">
        <v>95</v>
      </c>
      <c r="C34" s="60" t="s">
        <v>5</v>
      </c>
      <c r="D34" s="60" t="s">
        <v>231</v>
      </c>
    </row>
    <row r="35" spans="1:4" ht="15.75">
      <c r="A35" s="58">
        <v>32</v>
      </c>
      <c r="B35" s="59" t="s">
        <v>63</v>
      </c>
      <c r="C35" s="60" t="s">
        <v>5</v>
      </c>
      <c r="D35" s="60" t="s">
        <v>33</v>
      </c>
    </row>
    <row r="36" spans="1:4" ht="31.5">
      <c r="A36" s="58">
        <v>33</v>
      </c>
      <c r="B36" s="59" t="s">
        <v>96</v>
      </c>
      <c r="C36" s="60" t="s">
        <v>303</v>
      </c>
      <c r="D36" s="60">
        <v>173.03</v>
      </c>
    </row>
    <row r="37" spans="1:4" ht="31.5">
      <c r="A37" s="58">
        <v>34</v>
      </c>
      <c r="B37" s="59" t="s">
        <v>97</v>
      </c>
      <c r="C37" s="60" t="s">
        <v>5</v>
      </c>
      <c r="D37" s="60" t="s">
        <v>315</v>
      </c>
    </row>
    <row r="38" spans="1:4" ht="31.5">
      <c r="A38" s="58">
        <v>35</v>
      </c>
      <c r="B38" s="59" t="s">
        <v>98</v>
      </c>
      <c r="C38" s="60" t="s">
        <v>5</v>
      </c>
      <c r="D38" s="60" t="s">
        <v>316</v>
      </c>
    </row>
    <row r="39" spans="1:4" ht="47.25">
      <c r="A39" s="58">
        <v>36</v>
      </c>
      <c r="B39" s="59" t="s">
        <v>99</v>
      </c>
      <c r="C39" s="60" t="s">
        <v>5</v>
      </c>
      <c r="D39" s="62" t="s">
        <v>317</v>
      </c>
    </row>
    <row r="40" spans="1:4" ht="15.75">
      <c r="A40" s="58">
        <v>37</v>
      </c>
      <c r="B40" s="59" t="s">
        <v>100</v>
      </c>
      <c r="C40" s="60" t="s">
        <v>5</v>
      </c>
      <c r="D40" s="60" t="s">
        <v>307</v>
      </c>
    </row>
    <row r="41" spans="1:4" ht="31.5">
      <c r="A41" s="58">
        <v>38</v>
      </c>
      <c r="B41" s="59" t="s">
        <v>318</v>
      </c>
      <c r="C41" s="60" t="s">
        <v>309</v>
      </c>
      <c r="D41" s="60">
        <v>3.2</v>
      </c>
    </row>
    <row r="42" spans="1:4" ht="29.25" customHeight="1">
      <c r="A42" s="58">
        <v>39</v>
      </c>
      <c r="B42" s="59" t="s">
        <v>319</v>
      </c>
      <c r="C42" s="60" t="s">
        <v>320</v>
      </c>
      <c r="D42" s="60">
        <v>0.012</v>
      </c>
    </row>
    <row r="43" spans="1:4" ht="108" customHeight="1">
      <c r="A43" s="58">
        <v>40</v>
      </c>
      <c r="B43" s="59" t="s">
        <v>101</v>
      </c>
      <c r="C43" s="60" t="s">
        <v>5</v>
      </c>
      <c r="D43" s="65" t="s">
        <v>312</v>
      </c>
    </row>
    <row r="44" spans="1:4" ht="15.75">
      <c r="A44" s="58">
        <v>41</v>
      </c>
      <c r="B44" s="59" t="s">
        <v>94</v>
      </c>
      <c r="C44" s="60" t="s">
        <v>5</v>
      </c>
      <c r="D44" s="60" t="s">
        <v>235</v>
      </c>
    </row>
    <row r="45" spans="1:4" ht="15.75">
      <c r="A45" s="58">
        <v>42</v>
      </c>
      <c r="B45" s="59" t="s">
        <v>95</v>
      </c>
      <c r="C45" s="60" t="s">
        <v>5</v>
      </c>
      <c r="D45" s="60" t="s">
        <v>231</v>
      </c>
    </row>
    <row r="46" spans="1:4" ht="15.75">
      <c r="A46" s="58">
        <v>43</v>
      </c>
      <c r="B46" s="59" t="s">
        <v>63</v>
      </c>
      <c r="C46" s="60" t="s">
        <v>5</v>
      </c>
      <c r="D46" s="60" t="s">
        <v>33</v>
      </c>
    </row>
    <row r="47" spans="1:4" ht="31.5">
      <c r="A47" s="58">
        <v>44</v>
      </c>
      <c r="B47" s="59" t="s">
        <v>96</v>
      </c>
      <c r="C47" s="60" t="s">
        <v>321</v>
      </c>
      <c r="D47" s="60">
        <v>177.91</v>
      </c>
    </row>
    <row r="48" spans="1:4" ht="31.5">
      <c r="A48" s="58">
        <v>45</v>
      </c>
      <c r="B48" s="59" t="s">
        <v>97</v>
      </c>
      <c r="C48" s="60" t="s">
        <v>5</v>
      </c>
      <c r="D48" s="60" t="s">
        <v>315</v>
      </c>
    </row>
    <row r="49" spans="1:4" ht="31.5">
      <c r="A49" s="58">
        <v>46</v>
      </c>
      <c r="B49" s="59" t="s">
        <v>98</v>
      </c>
      <c r="C49" s="60" t="s">
        <v>5</v>
      </c>
      <c r="D49" s="60" t="s">
        <v>316</v>
      </c>
    </row>
    <row r="50" spans="1:4" ht="47.25">
      <c r="A50" s="58">
        <v>47</v>
      </c>
      <c r="B50" s="59" t="s">
        <v>99</v>
      </c>
      <c r="C50" s="60" t="s">
        <v>5</v>
      </c>
      <c r="D50" s="62" t="s">
        <v>322</v>
      </c>
    </row>
    <row r="51" spans="1:4" ht="15.75">
      <c r="A51" s="58">
        <v>48</v>
      </c>
      <c r="B51" s="59" t="s">
        <v>100</v>
      </c>
      <c r="C51" s="60" t="s">
        <v>5</v>
      </c>
      <c r="D51" s="60" t="s">
        <v>314</v>
      </c>
    </row>
    <row r="52" spans="1:4" ht="30.75" customHeight="1">
      <c r="A52" s="58">
        <v>49</v>
      </c>
      <c r="B52" s="59" t="s">
        <v>318</v>
      </c>
      <c r="C52" s="60" t="s">
        <v>323</v>
      </c>
      <c r="D52" s="60">
        <v>3.2</v>
      </c>
    </row>
    <row r="53" spans="1:4" ht="30.75" customHeight="1">
      <c r="A53" s="58">
        <v>50</v>
      </c>
      <c r="B53" s="59" t="s">
        <v>180</v>
      </c>
      <c r="C53" s="60" t="s">
        <v>320</v>
      </c>
      <c r="D53" s="60">
        <v>0.012</v>
      </c>
    </row>
    <row r="54" spans="1:4" ht="105" customHeight="1">
      <c r="A54" s="58">
        <v>51</v>
      </c>
      <c r="B54" s="59" t="s">
        <v>101</v>
      </c>
      <c r="C54" s="60" t="s">
        <v>5</v>
      </c>
      <c r="D54" s="65" t="s">
        <v>324</v>
      </c>
    </row>
    <row r="55" spans="1:4" ht="15.75">
      <c r="A55" s="58">
        <v>52</v>
      </c>
      <c r="B55" s="59" t="s">
        <v>94</v>
      </c>
      <c r="C55" s="60" t="s">
        <v>5</v>
      </c>
      <c r="D55" s="60" t="s">
        <v>224</v>
      </c>
    </row>
    <row r="56" spans="1:4" ht="15.75">
      <c r="A56" s="58">
        <v>53</v>
      </c>
      <c r="B56" s="59" t="s">
        <v>95</v>
      </c>
      <c r="C56" s="60" t="s">
        <v>5</v>
      </c>
      <c r="D56" s="60" t="s">
        <v>231</v>
      </c>
    </row>
    <row r="57" spans="1:4" ht="15.75">
      <c r="A57" s="58">
        <v>54</v>
      </c>
      <c r="B57" s="59" t="s">
        <v>63</v>
      </c>
      <c r="C57" s="60" t="s">
        <v>5</v>
      </c>
      <c r="D57" s="60" t="s">
        <v>325</v>
      </c>
    </row>
    <row r="58" spans="1:4" ht="31.5">
      <c r="A58" s="58">
        <v>55</v>
      </c>
      <c r="B58" s="59" t="s">
        <v>96</v>
      </c>
      <c r="C58" s="60" t="s">
        <v>326</v>
      </c>
      <c r="D58" s="60">
        <v>2299.55</v>
      </c>
    </row>
    <row r="59" spans="1:4" ht="15.75">
      <c r="A59" s="58">
        <v>55.1</v>
      </c>
      <c r="B59" s="59" t="s">
        <v>96</v>
      </c>
      <c r="C59" s="60" t="s">
        <v>327</v>
      </c>
      <c r="D59" s="60">
        <v>34.49</v>
      </c>
    </row>
    <row r="60" spans="1:4" ht="31.5">
      <c r="A60" s="58">
        <v>56</v>
      </c>
      <c r="B60" s="59" t="s">
        <v>97</v>
      </c>
      <c r="C60" s="60" t="s">
        <v>5</v>
      </c>
      <c r="D60" s="60" t="s">
        <v>315</v>
      </c>
    </row>
    <row r="61" spans="1:4" ht="31.5">
      <c r="A61" s="58">
        <v>57</v>
      </c>
      <c r="B61" s="59" t="s">
        <v>98</v>
      </c>
      <c r="C61" s="60" t="s">
        <v>5</v>
      </c>
      <c r="D61" s="60" t="s">
        <v>316</v>
      </c>
    </row>
    <row r="62" spans="1:4" ht="47.25">
      <c r="A62" s="58">
        <v>58</v>
      </c>
      <c r="B62" s="59" t="s">
        <v>99</v>
      </c>
      <c r="C62" s="60" t="s">
        <v>5</v>
      </c>
      <c r="D62" s="60" t="s">
        <v>328</v>
      </c>
    </row>
    <row r="63" spans="1:4" ht="15.75">
      <c r="A63" s="58">
        <v>59</v>
      </c>
      <c r="B63" s="59" t="s">
        <v>100</v>
      </c>
      <c r="C63" s="60" t="s">
        <v>5</v>
      </c>
      <c r="D63" s="60" t="s">
        <v>307</v>
      </c>
    </row>
    <row r="64" spans="1:4" ht="31.5">
      <c r="A64" s="58">
        <v>60</v>
      </c>
      <c r="B64" s="59" t="s">
        <v>318</v>
      </c>
      <c r="C64" s="60" t="s">
        <v>329</v>
      </c>
      <c r="D64" s="60">
        <v>0.015</v>
      </c>
    </row>
    <row r="65" spans="1:4" ht="31.5">
      <c r="A65" s="58">
        <v>61</v>
      </c>
      <c r="B65" s="59" t="s">
        <v>319</v>
      </c>
      <c r="C65" s="60" t="s">
        <v>5</v>
      </c>
      <c r="D65" s="60" t="s">
        <v>206</v>
      </c>
    </row>
    <row r="66" spans="1:4" ht="63">
      <c r="A66" s="58">
        <v>62</v>
      </c>
      <c r="B66" s="59" t="s">
        <v>101</v>
      </c>
      <c r="C66" s="60" t="s">
        <v>5</v>
      </c>
      <c r="D66" s="60" t="s">
        <v>330</v>
      </c>
    </row>
    <row r="67" spans="1:4" ht="15.75">
      <c r="A67" s="58">
        <v>63</v>
      </c>
      <c r="B67" s="59" t="s">
        <v>94</v>
      </c>
      <c r="C67" s="60" t="s">
        <v>5</v>
      </c>
      <c r="D67" s="60" t="s">
        <v>224</v>
      </c>
    </row>
    <row r="68" spans="1:4" ht="15.75">
      <c r="A68" s="58">
        <v>64</v>
      </c>
      <c r="B68" s="59" t="s">
        <v>95</v>
      </c>
      <c r="C68" s="60" t="s">
        <v>5</v>
      </c>
      <c r="D68" s="60" t="s">
        <v>231</v>
      </c>
    </row>
    <row r="69" spans="1:4" ht="15.75">
      <c r="A69" s="58">
        <v>65</v>
      </c>
      <c r="B69" s="59" t="s">
        <v>63</v>
      </c>
      <c r="C69" s="60" t="s">
        <v>5</v>
      </c>
      <c r="D69" s="60" t="s">
        <v>293</v>
      </c>
    </row>
    <row r="70" spans="1:4" ht="31.5">
      <c r="A70" s="58">
        <v>66</v>
      </c>
      <c r="B70" s="59" t="s">
        <v>96</v>
      </c>
      <c r="C70" s="60" t="s">
        <v>326</v>
      </c>
      <c r="D70" s="60">
        <v>2379.59</v>
      </c>
    </row>
    <row r="71" spans="1:4" ht="15.75">
      <c r="A71" s="58">
        <v>66.1</v>
      </c>
      <c r="B71" s="59" t="s">
        <v>96</v>
      </c>
      <c r="C71" s="60" t="s">
        <v>327</v>
      </c>
      <c r="D71" s="60">
        <v>35.69</v>
      </c>
    </row>
    <row r="72" spans="1:4" ht="31.5">
      <c r="A72" s="58">
        <v>67</v>
      </c>
      <c r="B72" s="59" t="s">
        <v>97</v>
      </c>
      <c r="C72" s="60" t="s">
        <v>5</v>
      </c>
      <c r="D72" s="60" t="s">
        <v>315</v>
      </c>
    </row>
    <row r="73" spans="1:4" ht="31.5">
      <c r="A73" s="58">
        <v>68</v>
      </c>
      <c r="B73" s="59" t="s">
        <v>98</v>
      </c>
      <c r="C73" s="60" t="s">
        <v>5</v>
      </c>
      <c r="D73" s="60" t="s">
        <v>316</v>
      </c>
    </row>
    <row r="74" spans="1:4" ht="47.25">
      <c r="A74" s="58">
        <v>69</v>
      </c>
      <c r="B74" s="59" t="s">
        <v>99</v>
      </c>
      <c r="C74" s="60" t="s">
        <v>5</v>
      </c>
      <c r="D74" s="60" t="s">
        <v>328</v>
      </c>
    </row>
    <row r="75" spans="1:4" ht="15.75">
      <c r="A75" s="58">
        <v>70</v>
      </c>
      <c r="B75" s="59" t="s">
        <v>100</v>
      </c>
      <c r="C75" s="60" t="s">
        <v>5</v>
      </c>
      <c r="D75" s="60" t="s">
        <v>314</v>
      </c>
    </row>
    <row r="76" spans="1:4" ht="31.5">
      <c r="A76" s="58">
        <v>71</v>
      </c>
      <c r="B76" s="59" t="s">
        <v>318</v>
      </c>
      <c r="C76" s="60" t="s">
        <v>329</v>
      </c>
      <c r="D76" s="66">
        <v>0.015</v>
      </c>
    </row>
    <row r="77" spans="1:4" ht="31.5">
      <c r="A77" s="58">
        <v>72</v>
      </c>
      <c r="B77" s="59" t="s">
        <v>180</v>
      </c>
      <c r="C77" s="60" t="s">
        <v>5</v>
      </c>
      <c r="D77" s="60" t="s">
        <v>206</v>
      </c>
    </row>
    <row r="78" spans="1:4" ht="63">
      <c r="A78" s="58">
        <v>73</v>
      </c>
      <c r="B78" s="59" t="s">
        <v>101</v>
      </c>
      <c r="C78" s="60" t="s">
        <v>5</v>
      </c>
      <c r="D78" s="60" t="s">
        <v>330</v>
      </c>
    </row>
    <row r="79" spans="1:4" ht="15.75">
      <c r="A79" s="58">
        <v>74</v>
      </c>
      <c r="B79" s="59" t="s">
        <v>94</v>
      </c>
      <c r="C79" s="60" t="s">
        <v>5</v>
      </c>
      <c r="D79" s="60" t="s">
        <v>225</v>
      </c>
    </row>
    <row r="80" spans="1:4" ht="15.75">
      <c r="A80" s="58">
        <v>75</v>
      </c>
      <c r="B80" s="59" t="s">
        <v>95</v>
      </c>
      <c r="C80" s="60" t="s">
        <v>5</v>
      </c>
      <c r="D80" s="60" t="s">
        <v>236</v>
      </c>
    </row>
    <row r="81" spans="1:4" ht="15.75">
      <c r="A81" s="58">
        <v>76</v>
      </c>
      <c r="B81" s="59" t="s">
        <v>63</v>
      </c>
      <c r="C81" s="60" t="s">
        <v>5</v>
      </c>
      <c r="D81" s="60" t="s">
        <v>299</v>
      </c>
    </row>
    <row r="82" spans="1:4" ht="31.5">
      <c r="A82" s="58">
        <v>77</v>
      </c>
      <c r="B82" s="59" t="s">
        <v>96</v>
      </c>
      <c r="C82" s="60" t="s">
        <v>331</v>
      </c>
      <c r="D82" s="60">
        <v>3.37</v>
      </c>
    </row>
    <row r="83" spans="1:4" ht="31.5">
      <c r="A83" s="58">
        <v>78</v>
      </c>
      <c r="B83" s="59" t="s">
        <v>97</v>
      </c>
      <c r="C83" s="60" t="s">
        <v>5</v>
      </c>
      <c r="D83" s="60" t="s">
        <v>266</v>
      </c>
    </row>
    <row r="84" spans="1:4" ht="31.5">
      <c r="A84" s="58">
        <v>79</v>
      </c>
      <c r="B84" s="59" t="s">
        <v>98</v>
      </c>
      <c r="C84" s="60" t="s">
        <v>5</v>
      </c>
      <c r="D84" s="60" t="s">
        <v>332</v>
      </c>
    </row>
    <row r="85" spans="1:4" ht="47.25">
      <c r="A85" s="58">
        <v>80</v>
      </c>
      <c r="B85" s="59" t="s">
        <v>99</v>
      </c>
      <c r="C85" s="60" t="s">
        <v>5</v>
      </c>
      <c r="D85" s="60" t="s">
        <v>333</v>
      </c>
    </row>
    <row r="86" spans="1:4" ht="15.75">
      <c r="A86" s="58">
        <v>81</v>
      </c>
      <c r="B86" s="59" t="s">
        <v>100</v>
      </c>
      <c r="C86" s="60" t="s">
        <v>5</v>
      </c>
      <c r="D86" s="60" t="s">
        <v>307</v>
      </c>
    </row>
    <row r="87" spans="1:4" ht="31.5">
      <c r="A87" s="58">
        <v>82</v>
      </c>
      <c r="B87" s="59" t="s">
        <v>318</v>
      </c>
      <c r="C87" s="60"/>
      <c r="D87" s="60" t="s">
        <v>229</v>
      </c>
    </row>
    <row r="88" spans="1:4" ht="31.5">
      <c r="A88" s="58">
        <v>83</v>
      </c>
      <c r="B88" s="59" t="s">
        <v>180</v>
      </c>
      <c r="C88" s="60" t="s">
        <v>334</v>
      </c>
      <c r="D88" s="60">
        <v>2.88</v>
      </c>
    </row>
    <row r="89" spans="1:4" ht="104.25" customHeight="1">
      <c r="A89" s="58">
        <v>84</v>
      </c>
      <c r="B89" s="59" t="s">
        <v>101</v>
      </c>
      <c r="C89" s="60" t="s">
        <v>5</v>
      </c>
      <c r="D89" s="65" t="s">
        <v>324</v>
      </c>
    </row>
    <row r="90" spans="1:4" ht="15.75">
      <c r="A90" s="58">
        <v>85</v>
      </c>
      <c r="B90" s="59" t="s">
        <v>94</v>
      </c>
      <c r="C90" s="60" t="s">
        <v>5</v>
      </c>
      <c r="D90" s="60" t="s">
        <v>225</v>
      </c>
    </row>
    <row r="91" spans="1:4" ht="15.75">
      <c r="A91" s="58">
        <v>86</v>
      </c>
      <c r="B91" s="59" t="s">
        <v>95</v>
      </c>
      <c r="C91" s="60" t="s">
        <v>5</v>
      </c>
      <c r="D91" s="60" t="s">
        <v>236</v>
      </c>
    </row>
    <row r="92" spans="1:4" ht="15.75">
      <c r="A92" s="58">
        <v>87</v>
      </c>
      <c r="B92" s="59" t="s">
        <v>63</v>
      </c>
      <c r="C92" s="60" t="s">
        <v>5</v>
      </c>
      <c r="D92" s="60" t="s">
        <v>299</v>
      </c>
    </row>
    <row r="93" spans="1:4" ht="31.5">
      <c r="A93" s="58">
        <v>88</v>
      </c>
      <c r="B93" s="59" t="s">
        <v>96</v>
      </c>
      <c r="C93" s="60" t="s">
        <v>331</v>
      </c>
      <c r="D93" s="60">
        <v>3.53</v>
      </c>
    </row>
    <row r="94" spans="1:4" ht="31.5">
      <c r="A94" s="58">
        <v>89</v>
      </c>
      <c r="B94" s="59" t="s">
        <v>97</v>
      </c>
      <c r="C94" s="60" t="s">
        <v>5</v>
      </c>
      <c r="D94" s="60" t="s">
        <v>237</v>
      </c>
    </row>
    <row r="95" spans="1:4" ht="31.5">
      <c r="A95" s="58">
        <v>90</v>
      </c>
      <c r="B95" s="59" t="s">
        <v>98</v>
      </c>
      <c r="C95" s="60" t="s">
        <v>5</v>
      </c>
      <c r="D95" s="60" t="s">
        <v>332</v>
      </c>
    </row>
    <row r="96" spans="1:4" ht="47.25">
      <c r="A96" s="58">
        <v>91</v>
      </c>
      <c r="B96" s="59" t="s">
        <v>99</v>
      </c>
      <c r="C96" s="60" t="s">
        <v>5</v>
      </c>
      <c r="D96" s="60" t="s">
        <v>333</v>
      </c>
    </row>
    <row r="97" spans="1:4" ht="15.75">
      <c r="A97" s="58">
        <v>92</v>
      </c>
      <c r="B97" s="59" t="s">
        <v>100</v>
      </c>
      <c r="C97" s="60" t="s">
        <v>5</v>
      </c>
      <c r="D97" s="60" t="s">
        <v>314</v>
      </c>
    </row>
    <row r="98" spans="1:4" ht="31.5">
      <c r="A98" s="58">
        <v>93</v>
      </c>
      <c r="B98" s="59" t="s">
        <v>318</v>
      </c>
      <c r="C98" s="60"/>
      <c r="D98" s="60" t="s">
        <v>229</v>
      </c>
    </row>
    <row r="99" spans="1:4" ht="31.5">
      <c r="A99" s="58">
        <v>94</v>
      </c>
      <c r="B99" s="59" t="s">
        <v>180</v>
      </c>
      <c r="C99" s="60" t="s">
        <v>334</v>
      </c>
      <c r="D99" s="60">
        <v>2.88</v>
      </c>
    </row>
    <row r="100" spans="1:4" ht="114" customHeight="1">
      <c r="A100" s="58">
        <v>95</v>
      </c>
      <c r="B100" s="59" t="s">
        <v>101</v>
      </c>
      <c r="C100" s="60" t="s">
        <v>5</v>
      </c>
      <c r="D100" s="65" t="s">
        <v>324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107" t="s">
        <v>107</v>
      </c>
      <c r="B1" s="107"/>
      <c r="C1" s="107"/>
      <c r="D1" s="107"/>
    </row>
    <row r="2" ht="15.75">
      <c r="B2" s="40" t="s">
        <v>284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181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182</v>
      </c>
      <c r="C6" s="5" t="s">
        <v>5</v>
      </c>
      <c r="D6" s="5"/>
    </row>
    <row r="7" spans="1:4" s="6" customFormat="1" ht="47.25">
      <c r="A7" s="4" t="s">
        <v>11</v>
      </c>
      <c r="B7" s="7" t="s">
        <v>183</v>
      </c>
      <c r="C7" s="5" t="s">
        <v>7</v>
      </c>
      <c r="D7" s="5"/>
    </row>
    <row r="8" spans="1:4" s="6" customFormat="1" ht="51" customHeight="1">
      <c r="A8" s="96" t="s">
        <v>184</v>
      </c>
      <c r="B8" s="96"/>
      <c r="C8" s="96"/>
      <c r="D8" s="96"/>
    </row>
    <row r="9" spans="1:4" s="6" customFormat="1" ht="19.5" customHeight="1">
      <c r="A9" s="4" t="s">
        <v>12</v>
      </c>
      <c r="B9" s="7" t="s">
        <v>185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186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97" t="s">
        <v>112</v>
      </c>
      <c r="B1" s="97"/>
      <c r="C1" s="97"/>
      <c r="D1" s="97"/>
    </row>
    <row r="2" ht="15.75">
      <c r="B2" s="40" t="s">
        <v>284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96" t="s">
        <v>108</v>
      </c>
      <c r="B5" s="96"/>
      <c r="C5" s="96"/>
      <c r="D5" s="96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31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97" t="s">
        <v>115</v>
      </c>
      <c r="B1" s="97"/>
      <c r="C1" s="97"/>
      <c r="D1" s="97"/>
    </row>
    <row r="2" ht="15.75">
      <c r="B2" s="40" t="s">
        <v>284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PageLayoutView="0" workbookViewId="0" topLeftCell="A16">
      <selection activeCell="D22" sqref="D22"/>
    </sheetView>
  </sheetViews>
  <sheetFormatPr defaultColWidth="9.140625" defaultRowHeight="15"/>
  <cols>
    <col min="1" max="1" width="5.8515625" style="1" customWidth="1"/>
    <col min="2" max="2" width="47.28125" style="56" customWidth="1"/>
    <col min="3" max="3" width="10.57421875" style="47" customWidth="1"/>
    <col min="4" max="4" width="13.421875" style="47" bestFit="1" customWidth="1"/>
    <col min="5" max="5" width="11.140625" style="1" bestFit="1" customWidth="1"/>
    <col min="6" max="6" width="5.57421875" style="1" bestFit="1" customWidth="1"/>
    <col min="7" max="7" width="10.140625" style="1" bestFit="1" customWidth="1"/>
    <col min="8" max="8" width="13.140625" style="1" bestFit="1" customWidth="1"/>
    <col min="9" max="9" width="14.00390625" style="1" hidden="1" customWidth="1"/>
    <col min="10" max="16384" width="9.140625" style="1" customWidth="1"/>
  </cols>
  <sheetData>
    <row r="1" spans="1:5" ht="36.75" customHeight="1">
      <c r="A1" s="94" t="s">
        <v>187</v>
      </c>
      <c r="B1" s="94"/>
      <c r="C1" s="94"/>
      <c r="D1" s="94"/>
      <c r="E1" s="20"/>
    </row>
    <row r="2" ht="15.75">
      <c r="B2" s="40" t="s">
        <v>284</v>
      </c>
    </row>
    <row r="3" spans="1:5" ht="35.25" customHeight="1">
      <c r="A3" s="45" t="s">
        <v>0</v>
      </c>
      <c r="B3" s="48" t="s">
        <v>1</v>
      </c>
      <c r="C3" s="49" t="s">
        <v>2</v>
      </c>
      <c r="D3" s="43" t="s">
        <v>3</v>
      </c>
      <c r="E3" s="44"/>
    </row>
    <row r="4" spans="1:5" s="6" customFormat="1" ht="15.75">
      <c r="A4" s="45">
        <v>1</v>
      </c>
      <c r="B4" s="48" t="s">
        <v>4</v>
      </c>
      <c r="C4" s="50" t="s">
        <v>5</v>
      </c>
      <c r="D4" s="41" t="s">
        <v>285</v>
      </c>
      <c r="E4" s="44"/>
    </row>
    <row r="5" spans="1:5" s="6" customFormat="1" ht="15.75">
      <c r="A5" s="45">
        <v>2</v>
      </c>
      <c r="B5" s="48" t="s">
        <v>116</v>
      </c>
      <c r="C5" s="50" t="s">
        <v>5</v>
      </c>
      <c r="D5" s="41">
        <v>42736</v>
      </c>
      <c r="E5" s="44"/>
    </row>
    <row r="6" spans="1:5" s="6" customFormat="1" ht="15.75">
      <c r="A6" s="45">
        <v>3</v>
      </c>
      <c r="B6" s="48" t="s">
        <v>117</v>
      </c>
      <c r="C6" s="50" t="s">
        <v>5</v>
      </c>
      <c r="D6" s="41">
        <v>43100</v>
      </c>
      <c r="E6" s="44"/>
    </row>
    <row r="7" spans="1:5" s="6" customFormat="1" ht="15.75">
      <c r="A7" s="45">
        <v>4</v>
      </c>
      <c r="B7" s="108" t="s">
        <v>188</v>
      </c>
      <c r="C7" s="109"/>
      <c r="D7" s="110"/>
      <c r="E7" s="44"/>
    </row>
    <row r="8" spans="1:5" s="6" customFormat="1" ht="31.5">
      <c r="A8" s="45">
        <v>5</v>
      </c>
      <c r="B8" s="48" t="s">
        <v>118</v>
      </c>
      <c r="C8" s="50" t="s">
        <v>18</v>
      </c>
      <c r="D8" s="42">
        <v>0</v>
      </c>
      <c r="E8" s="44"/>
    </row>
    <row r="9" spans="1:5" s="6" customFormat="1" ht="15.75">
      <c r="A9" s="45">
        <v>6</v>
      </c>
      <c r="B9" s="51" t="s">
        <v>128</v>
      </c>
      <c r="C9" s="50" t="s">
        <v>18</v>
      </c>
      <c r="D9" s="42">
        <v>0</v>
      </c>
      <c r="E9" s="44"/>
    </row>
    <row r="10" spans="1:5" s="6" customFormat="1" ht="15.75">
      <c r="A10" s="45">
        <v>7</v>
      </c>
      <c r="B10" s="51" t="s">
        <v>129</v>
      </c>
      <c r="C10" s="50" t="s">
        <v>18</v>
      </c>
      <c r="D10" s="42">
        <v>696837.51</v>
      </c>
      <c r="E10" s="44"/>
    </row>
    <row r="11" spans="1:5" s="6" customFormat="1" ht="47.25">
      <c r="A11" s="45">
        <v>8</v>
      </c>
      <c r="B11" s="48" t="s">
        <v>286</v>
      </c>
      <c r="C11" s="50" t="s">
        <v>18</v>
      </c>
      <c r="D11" s="43">
        <v>7475879.37</v>
      </c>
      <c r="E11" s="44"/>
    </row>
    <row r="12" spans="1:5" s="6" customFormat="1" ht="15.75">
      <c r="A12" s="45">
        <v>9</v>
      </c>
      <c r="B12" s="51" t="s">
        <v>300</v>
      </c>
      <c r="C12" s="50" t="s">
        <v>18</v>
      </c>
      <c r="D12" s="42">
        <f>D11-D13-D14</f>
        <v>4953795.878</v>
      </c>
      <c r="E12" s="44"/>
    </row>
    <row r="13" spans="1:5" s="6" customFormat="1" ht="15.75">
      <c r="A13" s="45">
        <v>10</v>
      </c>
      <c r="B13" s="51" t="s">
        <v>130</v>
      </c>
      <c r="C13" s="50" t="s">
        <v>18</v>
      </c>
      <c r="D13" s="42">
        <v>1488423.7</v>
      </c>
      <c r="E13" s="44"/>
    </row>
    <row r="14" spans="1:5" s="6" customFormat="1" ht="15.75">
      <c r="A14" s="45">
        <v>11</v>
      </c>
      <c r="B14" s="51" t="s">
        <v>131</v>
      </c>
      <c r="C14" s="50" t="s">
        <v>18</v>
      </c>
      <c r="D14" s="42">
        <v>1033659.792</v>
      </c>
      <c r="E14" s="44"/>
    </row>
    <row r="15" spans="1:5" s="6" customFormat="1" ht="15.75">
      <c r="A15" s="45">
        <v>12</v>
      </c>
      <c r="B15" s="48" t="s">
        <v>119</v>
      </c>
      <c r="C15" s="50" t="s">
        <v>18</v>
      </c>
      <c r="D15" s="43">
        <f>SUM(D16:D20)</f>
        <v>7182657.76</v>
      </c>
      <c r="E15" s="44"/>
    </row>
    <row r="16" spans="1:5" s="6" customFormat="1" ht="15.75">
      <c r="A16" s="45">
        <v>13</v>
      </c>
      <c r="B16" s="51" t="s">
        <v>189</v>
      </c>
      <c r="C16" s="50" t="s">
        <v>18</v>
      </c>
      <c r="D16" s="42">
        <v>7182657.76</v>
      </c>
      <c r="E16" s="44"/>
    </row>
    <row r="17" spans="1:5" s="6" customFormat="1" ht="15.75">
      <c r="A17" s="45">
        <v>14</v>
      </c>
      <c r="B17" s="51" t="s">
        <v>190</v>
      </c>
      <c r="C17" s="50" t="s">
        <v>18</v>
      </c>
      <c r="D17" s="42">
        <v>0</v>
      </c>
      <c r="E17" s="44"/>
    </row>
    <row r="18" spans="1:5" s="6" customFormat="1" ht="15.75">
      <c r="A18" s="45">
        <v>15</v>
      </c>
      <c r="B18" s="51" t="s">
        <v>132</v>
      </c>
      <c r="C18" s="50" t="s">
        <v>18</v>
      </c>
      <c r="D18" s="42">
        <v>0</v>
      </c>
      <c r="E18" s="44"/>
    </row>
    <row r="19" spans="1:5" s="6" customFormat="1" ht="31.5">
      <c r="A19" s="45">
        <v>16</v>
      </c>
      <c r="B19" s="51" t="s">
        <v>133</v>
      </c>
      <c r="C19" s="50" t="s">
        <v>18</v>
      </c>
      <c r="D19" s="42">
        <v>0</v>
      </c>
      <c r="E19" s="44"/>
    </row>
    <row r="20" spans="1:5" s="6" customFormat="1" ht="15.75">
      <c r="A20" s="45">
        <v>17</v>
      </c>
      <c r="B20" s="51" t="s">
        <v>134</v>
      </c>
      <c r="C20" s="50" t="s">
        <v>18</v>
      </c>
      <c r="D20" s="42">
        <v>0</v>
      </c>
      <c r="E20" s="44"/>
    </row>
    <row r="21" spans="1:5" s="6" customFormat="1" ht="15.75">
      <c r="A21" s="45">
        <v>18</v>
      </c>
      <c r="B21" s="48" t="s">
        <v>120</v>
      </c>
      <c r="C21" s="50" t="s">
        <v>18</v>
      </c>
      <c r="D21" s="43">
        <f>D8+D15</f>
        <v>7182657.76</v>
      </c>
      <c r="E21" s="44"/>
    </row>
    <row r="22" spans="1:5" s="6" customFormat="1" ht="31.5">
      <c r="A22" s="45">
        <v>19</v>
      </c>
      <c r="B22" s="51" t="s">
        <v>121</v>
      </c>
      <c r="C22" s="50" t="s">
        <v>18</v>
      </c>
      <c r="D22" s="42">
        <f>D8+D13-D27</f>
        <v>-728479.1799999999</v>
      </c>
      <c r="E22" s="44"/>
    </row>
    <row r="23" spans="1:5" s="6" customFormat="1" ht="15.75">
      <c r="A23" s="45">
        <v>20</v>
      </c>
      <c r="B23" s="51" t="s">
        <v>126</v>
      </c>
      <c r="C23" s="50" t="s">
        <v>18</v>
      </c>
      <c r="D23" s="42">
        <v>111.35</v>
      </c>
      <c r="E23" s="44"/>
    </row>
    <row r="24" spans="1:5" s="6" customFormat="1" ht="15.75">
      <c r="A24" s="45">
        <v>21</v>
      </c>
      <c r="B24" s="51" t="s">
        <v>127</v>
      </c>
      <c r="C24" s="50" t="s">
        <v>18</v>
      </c>
      <c r="D24" s="42">
        <v>1023717.95</v>
      </c>
      <c r="E24" s="44"/>
    </row>
    <row r="25" spans="1:5" s="6" customFormat="1" ht="15.75">
      <c r="A25" s="45">
        <v>22</v>
      </c>
      <c r="B25" s="108" t="s">
        <v>287</v>
      </c>
      <c r="C25" s="109"/>
      <c r="D25" s="110"/>
      <c r="E25" s="44"/>
    </row>
    <row r="26" spans="1:8" s="6" customFormat="1" ht="15.75">
      <c r="A26" s="45">
        <v>23</v>
      </c>
      <c r="B26" s="52" t="s">
        <v>239</v>
      </c>
      <c r="C26" s="50" t="s">
        <v>5</v>
      </c>
      <c r="D26" s="42">
        <v>1033659.792</v>
      </c>
      <c r="E26" s="44">
        <v>4.26</v>
      </c>
      <c r="F26" s="6">
        <v>4.65</v>
      </c>
      <c r="G26" s="19">
        <v>19335.2</v>
      </c>
      <c r="H26" s="19">
        <f>(E26+F26)/2*12*G26</f>
        <v>1033659.792</v>
      </c>
    </row>
    <row r="27" spans="1:8" s="6" customFormat="1" ht="15.75">
      <c r="A27" s="45">
        <v>24</v>
      </c>
      <c r="B27" s="52" t="s">
        <v>242</v>
      </c>
      <c r="C27" s="50" t="s">
        <v>5</v>
      </c>
      <c r="D27" s="42">
        <v>2216902.88</v>
      </c>
      <c r="E27" s="44">
        <v>6.23</v>
      </c>
      <c r="F27" s="6">
        <v>6.6</v>
      </c>
      <c r="G27" s="19">
        <v>19335.2</v>
      </c>
      <c r="H27" s="19">
        <f aca="true" t="shared" si="0" ref="H27:H37">(E27+F27)/2*12*G27</f>
        <v>1488423.6960000002</v>
      </c>
    </row>
    <row r="28" spans="1:8" s="6" customFormat="1" ht="15.75">
      <c r="A28" s="45">
        <v>25</v>
      </c>
      <c r="B28" s="52" t="s">
        <v>245</v>
      </c>
      <c r="C28" s="50" t="s">
        <v>5</v>
      </c>
      <c r="D28" s="42">
        <v>1192595.1360000002</v>
      </c>
      <c r="E28" s="44">
        <v>5.28</v>
      </c>
      <c r="F28" s="6">
        <v>5</v>
      </c>
      <c r="G28" s="19">
        <v>19335.2</v>
      </c>
      <c r="H28" s="19">
        <f t="shared" si="0"/>
        <v>1192595.1360000002</v>
      </c>
    </row>
    <row r="29" spans="1:8" s="6" customFormat="1" ht="15.75">
      <c r="A29" s="45">
        <v>26</v>
      </c>
      <c r="B29" s="52" t="s">
        <v>246</v>
      </c>
      <c r="C29" s="50" t="s">
        <v>5</v>
      </c>
      <c r="D29" s="42">
        <v>0</v>
      </c>
      <c r="E29" s="44"/>
      <c r="G29" s="19">
        <v>19335.2</v>
      </c>
      <c r="H29" s="19">
        <f t="shared" si="0"/>
        <v>0</v>
      </c>
    </row>
    <row r="30" spans="1:8" s="6" customFormat="1" ht="15.75">
      <c r="A30" s="45">
        <v>27</v>
      </c>
      <c r="B30" s="52" t="s">
        <v>247</v>
      </c>
      <c r="C30" s="50" t="s">
        <v>5</v>
      </c>
      <c r="D30" s="42">
        <v>575415.552</v>
      </c>
      <c r="E30" s="44">
        <v>2.21</v>
      </c>
      <c r="F30" s="6">
        <v>2.75</v>
      </c>
      <c r="G30" s="19">
        <v>19335.2</v>
      </c>
      <c r="H30" s="19">
        <f t="shared" si="0"/>
        <v>575415.552</v>
      </c>
    </row>
    <row r="31" spans="1:8" s="6" customFormat="1" ht="15.75">
      <c r="A31" s="45">
        <v>28</v>
      </c>
      <c r="B31" s="52" t="s">
        <v>249</v>
      </c>
      <c r="C31" s="50" t="s">
        <v>5</v>
      </c>
      <c r="D31" s="42">
        <v>415320.096</v>
      </c>
      <c r="E31" s="44">
        <v>1.78</v>
      </c>
      <c r="F31" s="6">
        <v>1.8</v>
      </c>
      <c r="G31" s="19">
        <v>19335.2</v>
      </c>
      <c r="H31" s="19">
        <f t="shared" si="0"/>
        <v>415320.096</v>
      </c>
    </row>
    <row r="32" spans="1:8" s="6" customFormat="1" ht="78.75">
      <c r="A32" s="45">
        <v>29</v>
      </c>
      <c r="B32" s="52" t="s">
        <v>250</v>
      </c>
      <c r="C32" s="50" t="s">
        <v>5</v>
      </c>
      <c r="D32" s="42">
        <v>1051061.472</v>
      </c>
      <c r="E32" s="44">
        <v>4.53</v>
      </c>
      <c r="F32" s="6">
        <v>4.53</v>
      </c>
      <c r="G32" s="19">
        <v>19335.2</v>
      </c>
      <c r="H32" s="19">
        <f t="shared" si="0"/>
        <v>1051061.472</v>
      </c>
    </row>
    <row r="33" spans="1:8" s="6" customFormat="1" ht="15.75">
      <c r="A33" s="45">
        <v>30</v>
      </c>
      <c r="B33" s="52" t="s">
        <v>251</v>
      </c>
      <c r="C33" s="50" t="s">
        <v>5</v>
      </c>
      <c r="D33" s="42">
        <v>13921.344</v>
      </c>
      <c r="E33" s="44">
        <v>0.06</v>
      </c>
      <c r="F33" s="6">
        <v>0.06</v>
      </c>
      <c r="G33" s="19">
        <v>19335.2</v>
      </c>
      <c r="H33" s="19">
        <f t="shared" si="0"/>
        <v>13921.344</v>
      </c>
    </row>
    <row r="34" spans="1:8" s="6" customFormat="1" ht="15.75">
      <c r="A34" s="45">
        <v>31</v>
      </c>
      <c r="B34" s="52" t="s">
        <v>259</v>
      </c>
      <c r="C34" s="50"/>
      <c r="D34" s="42">
        <v>64966.27200000001</v>
      </c>
      <c r="E34" s="44">
        <v>0.11</v>
      </c>
      <c r="F34" s="6">
        <v>0.45</v>
      </c>
      <c r="G34" s="19">
        <v>19335.2</v>
      </c>
      <c r="H34" s="19">
        <f t="shared" si="0"/>
        <v>64966.27200000001</v>
      </c>
    </row>
    <row r="35" spans="1:8" s="6" customFormat="1" ht="15.75">
      <c r="A35" s="45">
        <v>32</v>
      </c>
      <c r="B35" s="52" t="s">
        <v>253</v>
      </c>
      <c r="C35" s="50" t="s">
        <v>5</v>
      </c>
      <c r="D35" s="42">
        <v>32483.136000000006</v>
      </c>
      <c r="E35" s="44">
        <v>0.14</v>
      </c>
      <c r="F35" s="6">
        <v>0.14</v>
      </c>
      <c r="G35" s="19">
        <v>19335.2</v>
      </c>
      <c r="H35" s="19">
        <f t="shared" si="0"/>
        <v>32483.136000000006</v>
      </c>
    </row>
    <row r="36" spans="1:8" s="6" customFormat="1" ht="15.75">
      <c r="A36" s="45">
        <v>33</v>
      </c>
      <c r="B36" s="52" t="s">
        <v>255</v>
      </c>
      <c r="C36" s="50" t="s">
        <v>5</v>
      </c>
      <c r="D36" s="42">
        <v>9280.896</v>
      </c>
      <c r="E36" s="44">
        <v>0.04</v>
      </c>
      <c r="F36" s="6">
        <v>0.04</v>
      </c>
      <c r="G36" s="19">
        <v>19335.2</v>
      </c>
      <c r="H36" s="19">
        <f t="shared" si="0"/>
        <v>9280.896</v>
      </c>
    </row>
    <row r="37" spans="1:8" s="6" customFormat="1" ht="31.5">
      <c r="A37" s="45">
        <v>34</v>
      </c>
      <c r="B37" s="52" t="s">
        <v>257</v>
      </c>
      <c r="C37" s="50" t="s">
        <v>5</v>
      </c>
      <c r="D37" s="42">
        <v>900246.9120000001</v>
      </c>
      <c r="E37" s="44">
        <v>3.88</v>
      </c>
      <c r="F37" s="6">
        <v>3.88</v>
      </c>
      <c r="G37" s="19">
        <v>19335.2</v>
      </c>
      <c r="H37" s="19">
        <f t="shared" si="0"/>
        <v>900246.9120000001</v>
      </c>
    </row>
    <row r="38" spans="1:5" s="6" customFormat="1" ht="15.75">
      <c r="A38" s="45">
        <v>35</v>
      </c>
      <c r="B38" s="52" t="s">
        <v>288</v>
      </c>
      <c r="C38" s="50" t="s">
        <v>5</v>
      </c>
      <c r="D38" s="42">
        <v>3147.71</v>
      </c>
      <c r="E38" s="44"/>
    </row>
    <row r="39" spans="1:5" s="6" customFormat="1" ht="15.75">
      <c r="A39" s="45">
        <v>36</v>
      </c>
      <c r="B39" s="52" t="s">
        <v>289</v>
      </c>
      <c r="C39" s="50" t="s">
        <v>5</v>
      </c>
      <c r="D39" s="42">
        <v>17094.78</v>
      </c>
      <c r="E39" s="44"/>
    </row>
    <row r="40" spans="1:5" s="6" customFormat="1" ht="15.75">
      <c r="A40" s="45">
        <v>37</v>
      </c>
      <c r="B40" s="52" t="s">
        <v>290</v>
      </c>
      <c r="C40" s="50" t="s">
        <v>5</v>
      </c>
      <c r="D40" s="42">
        <v>265112.79</v>
      </c>
      <c r="E40" s="44"/>
    </row>
    <row r="41" spans="1:5" s="6" customFormat="1" ht="15.75">
      <c r="A41" s="45">
        <v>38</v>
      </c>
      <c r="B41" s="108" t="s">
        <v>191</v>
      </c>
      <c r="C41" s="109"/>
      <c r="D41" s="110"/>
      <c r="E41" s="44"/>
    </row>
    <row r="42" spans="1:5" s="6" customFormat="1" ht="15.75">
      <c r="A42" s="45">
        <v>39</v>
      </c>
      <c r="B42" s="51" t="s">
        <v>192</v>
      </c>
      <c r="C42" s="50" t="s">
        <v>6</v>
      </c>
      <c r="D42" s="42"/>
      <c r="E42" s="44"/>
    </row>
    <row r="43" spans="1:5" s="6" customFormat="1" ht="15.75">
      <c r="A43" s="45">
        <v>40</v>
      </c>
      <c r="B43" s="51" t="s">
        <v>193</v>
      </c>
      <c r="C43" s="50" t="s">
        <v>6</v>
      </c>
      <c r="D43" s="42"/>
      <c r="E43" s="44"/>
    </row>
    <row r="44" spans="1:5" s="6" customFormat="1" ht="31.5">
      <c r="A44" s="45">
        <v>41</v>
      </c>
      <c r="B44" s="51" t="s">
        <v>194</v>
      </c>
      <c r="C44" s="50" t="s">
        <v>6</v>
      </c>
      <c r="D44" s="42"/>
      <c r="E44" s="44"/>
    </row>
    <row r="45" spans="1:5" s="6" customFormat="1" ht="15.75">
      <c r="A45" s="45">
        <v>42</v>
      </c>
      <c r="B45" s="51" t="s">
        <v>195</v>
      </c>
      <c r="C45" s="50" t="s">
        <v>18</v>
      </c>
      <c r="D45" s="42">
        <v>0</v>
      </c>
      <c r="E45" s="44" t="s">
        <v>291</v>
      </c>
    </row>
    <row r="46" spans="1:5" s="6" customFormat="1" ht="15.75">
      <c r="A46" s="45">
        <v>43</v>
      </c>
      <c r="B46" s="108" t="s">
        <v>122</v>
      </c>
      <c r="C46" s="109"/>
      <c r="D46" s="110"/>
      <c r="E46" s="44"/>
    </row>
    <row r="47" spans="1:5" s="6" customFormat="1" ht="31.5">
      <c r="A47" s="45">
        <v>44</v>
      </c>
      <c r="B47" s="51" t="s">
        <v>123</v>
      </c>
      <c r="C47" s="50" t="s">
        <v>18</v>
      </c>
      <c r="D47" s="42">
        <v>0</v>
      </c>
      <c r="E47" s="44"/>
    </row>
    <row r="48" spans="1:5" s="6" customFormat="1" ht="15.75">
      <c r="A48" s="45">
        <v>45</v>
      </c>
      <c r="B48" s="51" t="s">
        <v>128</v>
      </c>
      <c r="C48" s="50" t="s">
        <v>18</v>
      </c>
      <c r="D48" s="42">
        <v>33988.12</v>
      </c>
      <c r="E48" s="44"/>
    </row>
    <row r="49" spans="1:5" s="6" customFormat="1" ht="15.75">
      <c r="A49" s="45">
        <v>46</v>
      </c>
      <c r="B49" s="51" t="s">
        <v>129</v>
      </c>
      <c r="C49" s="50" t="s">
        <v>18</v>
      </c>
      <c r="D49" s="42">
        <v>2093082.48</v>
      </c>
      <c r="E49" s="44"/>
    </row>
    <row r="50" spans="1:5" s="6" customFormat="1" ht="31.5">
      <c r="A50" s="45">
        <v>47</v>
      </c>
      <c r="B50" s="51" t="s">
        <v>124</v>
      </c>
      <c r="C50" s="50" t="s">
        <v>18</v>
      </c>
      <c r="D50" s="42">
        <v>0</v>
      </c>
      <c r="E50" s="44"/>
    </row>
    <row r="51" spans="1:5" s="6" customFormat="1" ht="15.75">
      <c r="A51" s="45">
        <v>48</v>
      </c>
      <c r="B51" s="51" t="s">
        <v>128</v>
      </c>
      <c r="C51" s="50" t="s">
        <v>18</v>
      </c>
      <c r="D51" s="42">
        <v>60700.38</v>
      </c>
      <c r="E51" s="44"/>
    </row>
    <row r="52" spans="1:5" s="6" customFormat="1" ht="15.75">
      <c r="A52" s="45">
        <v>49</v>
      </c>
      <c r="B52" s="51" t="s">
        <v>129</v>
      </c>
      <c r="C52" s="50" t="s">
        <v>18</v>
      </c>
      <c r="D52" s="42">
        <v>2366323.52</v>
      </c>
      <c r="E52" s="44"/>
    </row>
    <row r="53" spans="1:5" s="6" customFormat="1" ht="15.75">
      <c r="A53" s="45">
        <v>50</v>
      </c>
      <c r="B53" s="108" t="s">
        <v>292</v>
      </c>
      <c r="C53" s="109"/>
      <c r="D53" s="110"/>
      <c r="E53" s="44"/>
    </row>
    <row r="54" spans="1:5" s="6" customFormat="1" ht="15.75">
      <c r="A54" s="45">
        <v>51</v>
      </c>
      <c r="B54" s="111" t="s">
        <v>261</v>
      </c>
      <c r="C54" s="112"/>
      <c r="D54" s="113"/>
      <c r="E54" s="44"/>
    </row>
    <row r="55" spans="1:5" s="6" customFormat="1" ht="15.75">
      <c r="A55" s="45">
        <v>52</v>
      </c>
      <c r="B55" s="51" t="s">
        <v>125</v>
      </c>
      <c r="C55" s="50" t="s">
        <v>293</v>
      </c>
      <c r="D55" s="42">
        <v>3457.67</v>
      </c>
      <c r="E55" s="44"/>
    </row>
    <row r="56" spans="1:5" s="6" customFormat="1" ht="15.75">
      <c r="A56" s="45">
        <v>53</v>
      </c>
      <c r="B56" s="51" t="s">
        <v>196</v>
      </c>
      <c r="C56" s="50" t="s">
        <v>18</v>
      </c>
      <c r="D56" s="42">
        <v>8258606.44</v>
      </c>
      <c r="E56" s="44"/>
    </row>
    <row r="57" spans="1:5" s="6" customFormat="1" ht="15.75">
      <c r="A57" s="45">
        <v>54</v>
      </c>
      <c r="B57" s="51" t="s">
        <v>197</v>
      </c>
      <c r="C57" s="50" t="s">
        <v>18</v>
      </c>
      <c r="D57" s="42">
        <v>8227837.39</v>
      </c>
      <c r="E57" s="44"/>
    </row>
    <row r="58" spans="1:5" s="6" customFormat="1" ht="15.75">
      <c r="A58" s="45">
        <v>55</v>
      </c>
      <c r="B58" s="51" t="s">
        <v>198</v>
      </c>
      <c r="C58" s="50" t="s">
        <v>18</v>
      </c>
      <c r="D58" s="42">
        <v>1377858.99</v>
      </c>
      <c r="E58" s="44"/>
    </row>
    <row r="59" spans="1:5" s="6" customFormat="1" ht="15.75">
      <c r="A59" s="45">
        <v>60</v>
      </c>
      <c r="B59" s="108" t="s">
        <v>199</v>
      </c>
      <c r="C59" s="109"/>
      <c r="D59" s="109"/>
      <c r="E59" s="44"/>
    </row>
    <row r="60" spans="1:5" s="6" customFormat="1" ht="15.75">
      <c r="A60" s="45">
        <v>61</v>
      </c>
      <c r="B60" s="51" t="s">
        <v>192</v>
      </c>
      <c r="C60" s="50" t="s">
        <v>6</v>
      </c>
      <c r="D60" s="42"/>
      <c r="E60" s="44"/>
    </row>
    <row r="61" spans="1:5" s="6" customFormat="1" ht="15.75">
      <c r="A61" s="45">
        <v>62</v>
      </c>
      <c r="B61" s="51" t="s">
        <v>193</v>
      </c>
      <c r="C61" s="50" t="s">
        <v>6</v>
      </c>
      <c r="D61" s="42"/>
      <c r="E61" s="44"/>
    </row>
    <row r="62" spans="1:5" s="6" customFormat="1" ht="31.5">
      <c r="A62" s="45">
        <v>63</v>
      </c>
      <c r="B62" s="51" t="s">
        <v>194</v>
      </c>
      <c r="C62" s="50" t="s">
        <v>6</v>
      </c>
      <c r="D62" s="42"/>
      <c r="E62" s="44"/>
    </row>
    <row r="63" spans="1:5" s="6" customFormat="1" ht="15.75">
      <c r="A63" s="45">
        <v>64</v>
      </c>
      <c r="B63" s="51" t="s">
        <v>195</v>
      </c>
      <c r="C63" s="50" t="s">
        <v>18</v>
      </c>
      <c r="D63" s="42">
        <v>0</v>
      </c>
      <c r="E63" s="44" t="s">
        <v>291</v>
      </c>
    </row>
    <row r="64" spans="1:5" s="6" customFormat="1" ht="15.75">
      <c r="A64" s="45">
        <v>65</v>
      </c>
      <c r="B64" s="111" t="s">
        <v>294</v>
      </c>
      <c r="C64" s="112"/>
      <c r="D64" s="112"/>
      <c r="E64" s="44"/>
    </row>
    <row r="65" spans="1:5" s="6" customFormat="1" ht="15.75">
      <c r="A65" s="45">
        <v>66</v>
      </c>
      <c r="B65" s="51" t="s">
        <v>125</v>
      </c>
      <c r="C65" s="50" t="s">
        <v>33</v>
      </c>
      <c r="D65" s="42">
        <f>29330.54</f>
        <v>29330.54</v>
      </c>
      <c r="E65" s="44"/>
    </row>
    <row r="66" spans="1:5" s="6" customFormat="1" ht="15.75">
      <c r="A66" s="45">
        <v>67</v>
      </c>
      <c r="B66" s="51" t="s">
        <v>196</v>
      </c>
      <c r="C66" s="50" t="s">
        <v>18</v>
      </c>
      <c r="D66" s="42">
        <f>1012081.58</f>
        <v>1012081.58</v>
      </c>
      <c r="E66" s="44"/>
    </row>
    <row r="67" spans="1:5" s="6" customFormat="1" ht="15.75">
      <c r="A67" s="45">
        <v>68</v>
      </c>
      <c r="B67" s="51" t="s">
        <v>197</v>
      </c>
      <c r="C67" s="50" t="s">
        <v>18</v>
      </c>
      <c r="D67" s="42">
        <f>984677.54</f>
        <v>984677.54</v>
      </c>
      <c r="E67" s="44"/>
    </row>
    <row r="68" spans="1:5" s="6" customFormat="1" ht="15.75">
      <c r="A68" s="45">
        <v>69</v>
      </c>
      <c r="B68" s="51" t="s">
        <v>198</v>
      </c>
      <c r="C68" s="50" t="s">
        <v>18</v>
      </c>
      <c r="D68" s="42">
        <v>133350.21</v>
      </c>
      <c r="E68" s="44"/>
    </row>
    <row r="69" spans="1:5" s="6" customFormat="1" ht="15.75">
      <c r="A69" s="45">
        <v>70</v>
      </c>
      <c r="B69" s="111" t="s">
        <v>295</v>
      </c>
      <c r="C69" s="112"/>
      <c r="D69" s="113"/>
      <c r="E69" s="44"/>
    </row>
    <row r="70" spans="1:5" s="6" customFormat="1" ht="15.75">
      <c r="A70" s="45">
        <v>71</v>
      </c>
      <c r="B70" s="51" t="s">
        <v>125</v>
      </c>
      <c r="C70" s="50" t="s">
        <v>33</v>
      </c>
      <c r="D70" s="42">
        <v>48797.54</v>
      </c>
      <c r="E70" s="44"/>
    </row>
    <row r="71" spans="1:5" s="6" customFormat="1" ht="15.75">
      <c r="A71" s="45">
        <v>72</v>
      </c>
      <c r="B71" s="51" t="s">
        <v>196</v>
      </c>
      <c r="C71" s="50" t="s">
        <v>18</v>
      </c>
      <c r="D71" s="42">
        <v>1393204.5</v>
      </c>
      <c r="E71" s="44"/>
    </row>
    <row r="72" spans="1:5" s="6" customFormat="1" ht="15.75">
      <c r="A72" s="45">
        <v>73</v>
      </c>
      <c r="B72" s="51" t="s">
        <v>197</v>
      </c>
      <c r="C72" s="50" t="s">
        <v>18</v>
      </c>
      <c r="D72" s="42">
        <v>1357688.69</v>
      </c>
      <c r="E72" s="44"/>
    </row>
    <row r="73" spans="1:5" s="6" customFormat="1" ht="15.75">
      <c r="A73" s="45">
        <v>74</v>
      </c>
      <c r="B73" s="51" t="s">
        <v>198</v>
      </c>
      <c r="C73" s="50" t="s">
        <v>18</v>
      </c>
      <c r="D73" s="42">
        <v>189169.29</v>
      </c>
      <c r="E73" s="44"/>
    </row>
    <row r="74" spans="1:5" s="6" customFormat="1" ht="15.75">
      <c r="A74" s="45">
        <v>79</v>
      </c>
      <c r="B74" s="108" t="s">
        <v>199</v>
      </c>
      <c r="C74" s="109"/>
      <c r="D74" s="109"/>
      <c r="E74" s="44"/>
    </row>
    <row r="75" spans="1:5" s="6" customFormat="1" ht="15.75">
      <c r="A75" s="45">
        <v>80</v>
      </c>
      <c r="B75" s="51" t="s">
        <v>192</v>
      </c>
      <c r="C75" s="50" t="s">
        <v>6</v>
      </c>
      <c r="D75" s="42"/>
      <c r="E75" s="44"/>
    </row>
    <row r="76" spans="1:5" s="6" customFormat="1" ht="15.75">
      <c r="A76" s="45">
        <v>81</v>
      </c>
      <c r="B76" s="51" t="s">
        <v>193</v>
      </c>
      <c r="C76" s="50" t="s">
        <v>6</v>
      </c>
      <c r="D76" s="42"/>
      <c r="E76" s="44"/>
    </row>
    <row r="77" spans="1:5" s="6" customFormat="1" ht="31.5">
      <c r="A77" s="45">
        <v>82</v>
      </c>
      <c r="B77" s="51" t="s">
        <v>194</v>
      </c>
      <c r="C77" s="50" t="s">
        <v>6</v>
      </c>
      <c r="D77" s="42"/>
      <c r="E77" s="44"/>
    </row>
    <row r="78" spans="1:5" s="6" customFormat="1" ht="15.75">
      <c r="A78" s="45">
        <v>83</v>
      </c>
      <c r="B78" s="51" t="s">
        <v>195</v>
      </c>
      <c r="C78" s="50" t="s">
        <v>18</v>
      </c>
      <c r="D78" s="42">
        <v>0</v>
      </c>
      <c r="E78" s="44" t="s">
        <v>291</v>
      </c>
    </row>
    <row r="79" spans="1:5" s="6" customFormat="1" ht="15.75">
      <c r="A79" s="45">
        <v>84</v>
      </c>
      <c r="B79" s="108" t="s">
        <v>296</v>
      </c>
      <c r="C79" s="109"/>
      <c r="D79" s="109"/>
      <c r="E79" s="44"/>
    </row>
    <row r="80" spans="1:5" s="6" customFormat="1" ht="15.75">
      <c r="A80" s="45">
        <v>85</v>
      </c>
      <c r="B80" s="51" t="s">
        <v>125</v>
      </c>
      <c r="C80" s="50" t="s">
        <v>33</v>
      </c>
      <c r="D80" s="42">
        <f>8999.65+10334.15</f>
        <v>19333.8</v>
      </c>
      <c r="E80" s="44"/>
    </row>
    <row r="81" spans="1:5" s="6" customFormat="1" ht="15.75">
      <c r="A81" s="45">
        <v>86</v>
      </c>
      <c r="B81" s="51" t="s">
        <v>196</v>
      </c>
      <c r="C81" s="50" t="s">
        <v>18</v>
      </c>
      <c r="D81" s="42">
        <f>294828.48+338546.91</f>
        <v>633375.3899999999</v>
      </c>
      <c r="E81" s="44"/>
    </row>
    <row r="82" spans="1:5" s="6" customFormat="1" ht="15.75">
      <c r="A82" s="45">
        <v>87</v>
      </c>
      <c r="B82" s="51" t="s">
        <v>197</v>
      </c>
      <c r="C82" s="50" t="s">
        <v>18</v>
      </c>
      <c r="D82" s="42">
        <f>290189.83+321914.65</f>
        <v>612104.48</v>
      </c>
      <c r="E82" s="44"/>
    </row>
    <row r="83" spans="1:5" s="6" customFormat="1" ht="15.75">
      <c r="A83" s="45">
        <v>88</v>
      </c>
      <c r="B83" s="51" t="s">
        <v>198</v>
      </c>
      <c r="C83" s="50" t="s">
        <v>18</v>
      </c>
      <c r="D83" s="42">
        <f>36646.14+53118.46</f>
        <v>89764.6</v>
      </c>
      <c r="E83" s="44"/>
    </row>
    <row r="84" spans="1:5" s="6" customFormat="1" ht="15.75">
      <c r="A84" s="45">
        <v>93</v>
      </c>
      <c r="B84" s="108" t="s">
        <v>199</v>
      </c>
      <c r="C84" s="109"/>
      <c r="D84" s="109"/>
      <c r="E84" s="44"/>
    </row>
    <row r="85" spans="1:5" s="6" customFormat="1" ht="15.75">
      <c r="A85" s="45">
        <v>94</v>
      </c>
      <c r="B85" s="51" t="s">
        <v>192</v>
      </c>
      <c r="C85" s="50" t="s">
        <v>6</v>
      </c>
      <c r="D85" s="42"/>
      <c r="E85" s="44"/>
    </row>
    <row r="86" spans="1:5" s="6" customFormat="1" ht="15.75">
      <c r="A86" s="45">
        <v>95</v>
      </c>
      <c r="B86" s="51" t="s">
        <v>193</v>
      </c>
      <c r="C86" s="50" t="s">
        <v>6</v>
      </c>
      <c r="D86" s="42"/>
      <c r="E86" s="44"/>
    </row>
    <row r="87" spans="1:5" s="6" customFormat="1" ht="31.5">
      <c r="A87" s="45">
        <v>96</v>
      </c>
      <c r="B87" s="51" t="s">
        <v>194</v>
      </c>
      <c r="C87" s="50" t="s">
        <v>6</v>
      </c>
      <c r="D87" s="42"/>
      <c r="E87" s="44"/>
    </row>
    <row r="88" spans="1:5" s="6" customFormat="1" ht="15.75">
      <c r="A88" s="45">
        <v>97</v>
      </c>
      <c r="B88" s="51" t="s">
        <v>195</v>
      </c>
      <c r="C88" s="50" t="s">
        <v>18</v>
      </c>
      <c r="D88" s="42">
        <v>0</v>
      </c>
      <c r="E88" s="44" t="s">
        <v>291</v>
      </c>
    </row>
    <row r="89" spans="1:5" s="6" customFormat="1" ht="15.75">
      <c r="A89" s="45">
        <v>98</v>
      </c>
      <c r="B89" s="108" t="s">
        <v>297</v>
      </c>
      <c r="C89" s="109"/>
      <c r="D89" s="109"/>
      <c r="E89" s="44"/>
    </row>
    <row r="90" spans="1:5" s="6" customFormat="1" ht="15.75">
      <c r="A90" s="45">
        <v>99</v>
      </c>
      <c r="B90" s="51" t="s">
        <v>125</v>
      </c>
      <c r="C90" s="50" t="s">
        <v>293</v>
      </c>
      <c r="D90" s="42">
        <f>548.54+1016.48</f>
        <v>1565.02</v>
      </c>
      <c r="E90" s="44"/>
    </row>
    <row r="91" spans="1:5" s="6" customFormat="1" ht="15.75">
      <c r="A91" s="45">
        <v>100</v>
      </c>
      <c r="B91" s="51" t="s">
        <v>196</v>
      </c>
      <c r="C91" s="50" t="s">
        <v>18</v>
      </c>
      <c r="D91" s="42">
        <f>1305309.02+2418812.24</f>
        <v>3724121.2600000002</v>
      </c>
      <c r="E91" s="44"/>
    </row>
    <row r="92" spans="1:5" s="6" customFormat="1" ht="15.75">
      <c r="A92" s="45">
        <v>101</v>
      </c>
      <c r="B92" s="51" t="s">
        <v>197</v>
      </c>
      <c r="C92" s="50" t="s">
        <v>18</v>
      </c>
      <c r="D92" s="42">
        <f>1284772.08+2299979.91</f>
        <v>3584751.99</v>
      </c>
      <c r="E92" s="44"/>
    </row>
    <row r="93" spans="1:5" s="6" customFormat="1" ht="15.75">
      <c r="A93" s="45">
        <v>102</v>
      </c>
      <c r="B93" s="51" t="s">
        <v>198</v>
      </c>
      <c r="C93" s="50" t="s">
        <v>18</v>
      </c>
      <c r="D93" s="42">
        <f>162334.82+379612.13</f>
        <v>541946.95</v>
      </c>
      <c r="E93" s="44"/>
    </row>
    <row r="94" spans="1:5" s="6" customFormat="1" ht="15.75">
      <c r="A94" s="45">
        <v>107</v>
      </c>
      <c r="B94" s="108" t="s">
        <v>199</v>
      </c>
      <c r="C94" s="109"/>
      <c r="D94" s="109"/>
      <c r="E94" s="44"/>
    </row>
    <row r="95" spans="1:5" s="6" customFormat="1" ht="15.75">
      <c r="A95" s="45">
        <v>108</v>
      </c>
      <c r="B95" s="51" t="s">
        <v>192</v>
      </c>
      <c r="C95" s="50" t="s">
        <v>6</v>
      </c>
      <c r="D95" s="42"/>
      <c r="E95" s="44"/>
    </row>
    <row r="96" spans="1:9" ht="15.75">
      <c r="A96" s="45">
        <v>109</v>
      </c>
      <c r="B96" s="51" t="s">
        <v>193</v>
      </c>
      <c r="C96" s="50" t="s">
        <v>6</v>
      </c>
      <c r="D96" s="42"/>
      <c r="E96" s="44"/>
      <c r="F96" s="6"/>
      <c r="G96" s="6"/>
      <c r="H96" s="6"/>
      <c r="I96" s="6"/>
    </row>
    <row r="97" spans="1:9" ht="31.5">
      <c r="A97" s="45">
        <v>110</v>
      </c>
      <c r="B97" s="51" t="s">
        <v>194</v>
      </c>
      <c r="C97" s="50" t="s">
        <v>6</v>
      </c>
      <c r="D97" s="42"/>
      <c r="E97" s="44"/>
      <c r="F97" s="6"/>
      <c r="G97" s="6"/>
      <c r="H97" s="6"/>
      <c r="I97" s="6"/>
    </row>
    <row r="98" spans="1:9" ht="15.75">
      <c r="A98" s="45">
        <v>111</v>
      </c>
      <c r="B98" s="51" t="s">
        <v>195</v>
      </c>
      <c r="C98" s="50" t="s">
        <v>18</v>
      </c>
      <c r="D98" s="42">
        <v>0</v>
      </c>
      <c r="E98" s="44" t="s">
        <v>291</v>
      </c>
      <c r="F98" s="6"/>
      <c r="G98" s="6"/>
      <c r="H98" s="6"/>
      <c r="I98" s="6"/>
    </row>
    <row r="99" spans="1:9" ht="15.75">
      <c r="A99" s="45">
        <v>112</v>
      </c>
      <c r="B99" s="111" t="s">
        <v>298</v>
      </c>
      <c r="C99" s="112"/>
      <c r="D99" s="113"/>
      <c r="E99" s="44"/>
      <c r="F99" s="6"/>
      <c r="G99" s="6"/>
      <c r="H99" s="6"/>
      <c r="I99" s="6"/>
    </row>
    <row r="100" spans="1:9" ht="15.75">
      <c r="A100" s="45">
        <v>113</v>
      </c>
      <c r="B100" s="51" t="s">
        <v>125</v>
      </c>
      <c r="C100" s="50" t="s">
        <v>299</v>
      </c>
      <c r="D100" s="42"/>
      <c r="E100" s="44"/>
      <c r="F100" s="6"/>
      <c r="G100" s="6"/>
      <c r="H100" s="6"/>
      <c r="I100" s="6"/>
    </row>
    <row r="101" spans="1:9" ht="15.75">
      <c r="A101" s="45">
        <v>114</v>
      </c>
      <c r="B101" s="51" t="s">
        <v>196</v>
      </c>
      <c r="C101" s="50" t="s">
        <v>18</v>
      </c>
      <c r="D101" s="42"/>
      <c r="E101" s="44"/>
      <c r="F101" s="6"/>
      <c r="G101" s="6"/>
      <c r="H101" s="6"/>
      <c r="I101" s="6"/>
    </row>
    <row r="102" spans="1:9" ht="15.75">
      <c r="A102" s="45">
        <v>115</v>
      </c>
      <c r="B102" s="51" t="s">
        <v>197</v>
      </c>
      <c r="C102" s="50" t="s">
        <v>18</v>
      </c>
      <c r="D102" s="42"/>
      <c r="E102" s="44"/>
      <c r="F102" s="6"/>
      <c r="G102" s="6"/>
      <c r="H102" s="6"/>
      <c r="I102" s="6"/>
    </row>
    <row r="103" spans="1:9" ht="15.75">
      <c r="A103" s="45">
        <v>116</v>
      </c>
      <c r="B103" s="51" t="s">
        <v>198</v>
      </c>
      <c r="C103" s="50" t="s">
        <v>18</v>
      </c>
      <c r="D103" s="42"/>
      <c r="E103" s="44"/>
      <c r="F103" s="6"/>
      <c r="G103" s="6"/>
      <c r="H103" s="6"/>
      <c r="I103" s="6"/>
    </row>
    <row r="104" spans="1:9" ht="15.75">
      <c r="A104" s="45">
        <v>121</v>
      </c>
      <c r="B104" s="108" t="s">
        <v>199</v>
      </c>
      <c r="C104" s="109"/>
      <c r="D104" s="110"/>
      <c r="E104" s="44"/>
      <c r="F104" s="6"/>
      <c r="G104" s="6"/>
      <c r="H104" s="6"/>
      <c r="I104" s="6"/>
    </row>
    <row r="105" spans="1:9" ht="15.75">
      <c r="A105" s="45">
        <v>122</v>
      </c>
      <c r="B105" s="51" t="s">
        <v>192</v>
      </c>
      <c r="C105" s="50" t="s">
        <v>6</v>
      </c>
      <c r="D105" s="42"/>
      <c r="E105" s="44"/>
      <c r="F105" s="6"/>
      <c r="G105" s="6"/>
      <c r="H105" s="6"/>
      <c r="I105" s="6"/>
    </row>
    <row r="106" spans="1:9" ht="15.75">
      <c r="A106" s="45">
        <v>123</v>
      </c>
      <c r="B106" s="51" t="s">
        <v>193</v>
      </c>
      <c r="C106" s="50" t="s">
        <v>6</v>
      </c>
      <c r="D106" s="42"/>
      <c r="E106" s="44"/>
      <c r="F106" s="6"/>
      <c r="G106" s="6"/>
      <c r="H106" s="6"/>
      <c r="I106" s="6"/>
    </row>
    <row r="107" spans="1:9" ht="31.5">
      <c r="A107" s="45">
        <v>124</v>
      </c>
      <c r="B107" s="51" t="s">
        <v>194</v>
      </c>
      <c r="C107" s="50" t="s">
        <v>6</v>
      </c>
      <c r="D107" s="42"/>
      <c r="E107" s="44"/>
      <c r="F107" s="6"/>
      <c r="G107" s="6"/>
      <c r="H107" s="6"/>
      <c r="I107" s="6"/>
    </row>
    <row r="108" spans="1:9" ht="15.75">
      <c r="A108" s="45">
        <v>125</v>
      </c>
      <c r="B108" s="51" t="s">
        <v>195</v>
      </c>
      <c r="C108" s="50" t="s">
        <v>18</v>
      </c>
      <c r="D108" s="42"/>
      <c r="E108" s="44" t="s">
        <v>291</v>
      </c>
      <c r="F108" s="6"/>
      <c r="G108" s="6"/>
      <c r="H108" s="6"/>
      <c r="I108" s="6"/>
    </row>
    <row r="109" spans="1:9" ht="15.75">
      <c r="A109" s="45">
        <v>126</v>
      </c>
      <c r="B109" s="108" t="s">
        <v>200</v>
      </c>
      <c r="C109" s="109"/>
      <c r="D109" s="110"/>
      <c r="E109" s="44"/>
      <c r="F109" s="6"/>
      <c r="G109" s="6"/>
      <c r="H109" s="6"/>
      <c r="I109" s="6"/>
    </row>
    <row r="110" spans="1:9" ht="31.5">
      <c r="A110" s="45">
        <v>127</v>
      </c>
      <c r="B110" s="51" t="s">
        <v>201</v>
      </c>
      <c r="C110" s="50" t="s">
        <v>6</v>
      </c>
      <c r="D110" s="42">
        <v>32</v>
      </c>
      <c r="E110" s="44"/>
      <c r="F110" s="6"/>
      <c r="G110" s="6"/>
      <c r="H110" s="6"/>
      <c r="I110" s="6"/>
    </row>
    <row r="111" spans="1:9" ht="15.75">
      <c r="A111" s="45">
        <v>128</v>
      </c>
      <c r="B111" s="51" t="s">
        <v>202</v>
      </c>
      <c r="C111" s="50" t="s">
        <v>6</v>
      </c>
      <c r="D111" s="42">
        <v>0</v>
      </c>
      <c r="E111" s="44"/>
      <c r="F111" s="6"/>
      <c r="G111" s="6"/>
      <c r="H111" s="6"/>
      <c r="I111" s="6"/>
    </row>
    <row r="112" spans="1:9" ht="31.5">
      <c r="A112" s="45">
        <v>129</v>
      </c>
      <c r="B112" s="51" t="s">
        <v>203</v>
      </c>
      <c r="C112" s="50" t="s">
        <v>18</v>
      </c>
      <c r="D112" s="42">
        <v>0</v>
      </c>
      <c r="E112" s="44"/>
      <c r="F112" s="6"/>
      <c r="G112" s="6"/>
      <c r="H112" s="6"/>
      <c r="I112" s="6"/>
    </row>
    <row r="113" spans="1:5" ht="15.75">
      <c r="A113" s="46"/>
      <c r="B113" s="53"/>
      <c r="C113" s="54"/>
      <c r="D113" s="55"/>
      <c r="E113" s="44"/>
    </row>
  </sheetData>
  <sheetProtection/>
  <mergeCells count="18">
    <mergeCell ref="B59:D59"/>
    <mergeCell ref="B64:D64"/>
    <mergeCell ref="B69:D69"/>
    <mergeCell ref="A1:D1"/>
    <mergeCell ref="B7:D7"/>
    <mergeCell ref="B25:D25"/>
    <mergeCell ref="B41:D41"/>
    <mergeCell ref="B46:D46"/>
    <mergeCell ref="B53:D53"/>
    <mergeCell ref="B54:D54"/>
    <mergeCell ref="B104:D104"/>
    <mergeCell ref="B109:D109"/>
    <mergeCell ref="B74:D74"/>
    <mergeCell ref="B79:D79"/>
    <mergeCell ref="B84:D84"/>
    <mergeCell ref="B89:D89"/>
    <mergeCell ref="B94:D94"/>
    <mergeCell ref="B99:D99"/>
  </mergeCells>
  <printOptions/>
  <pageMargins left="0.7086614173228347" right="0.5118110236220472" top="0.7086614173228347" bottom="0.31496062992125984" header="0.31496062992125984" footer="0.31496062992125984"/>
  <pageSetup fitToHeight="3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6">
      <selection activeCell="A6" sqref="A1:IV16384"/>
    </sheetView>
  </sheetViews>
  <sheetFormatPr defaultColWidth="9.140625" defaultRowHeight="15" outlineLevelCol="1"/>
  <cols>
    <col min="1" max="1" width="5.8515625" style="1" customWidth="1"/>
    <col min="2" max="2" width="51.57421875" style="92" customWidth="1"/>
    <col min="3" max="3" width="10.57421875" style="1" customWidth="1"/>
    <col min="4" max="4" width="14.00390625" style="70" bestFit="1" customWidth="1"/>
    <col min="5" max="5" width="7.00390625" style="70" customWidth="1"/>
    <col min="6" max="6" width="11.00390625" style="46" hidden="1" customWidth="1" outlineLevel="1"/>
    <col min="7" max="8" width="10.421875" style="46" hidden="1" customWidth="1" outlineLevel="1"/>
    <col min="9" max="9" width="11.421875" style="46" hidden="1" customWidth="1" outlineLevel="1"/>
    <col min="10" max="10" width="13.140625" style="68" hidden="1" customWidth="1" outlineLevel="1"/>
    <col min="11" max="11" width="11.28125" style="69" bestFit="1" customWidth="1" collapsed="1"/>
    <col min="12" max="12" width="9.140625" style="25" customWidth="1"/>
    <col min="13" max="16384" width="9.140625" style="1" customWidth="1"/>
  </cols>
  <sheetData>
    <row r="1" spans="1:5" ht="15.75">
      <c r="A1" s="94" t="s">
        <v>187</v>
      </c>
      <c r="B1" s="94"/>
      <c r="C1" s="94"/>
      <c r="D1" s="94"/>
      <c r="E1" s="67"/>
    </row>
    <row r="2" spans="2:4" ht="15.75" customHeight="1">
      <c r="B2" s="40" t="s">
        <v>284</v>
      </c>
      <c r="C2" s="15"/>
      <c r="D2" s="15"/>
    </row>
    <row r="3" spans="1:11" ht="31.5">
      <c r="A3" s="45" t="s">
        <v>0</v>
      </c>
      <c r="B3" s="71" t="s">
        <v>1</v>
      </c>
      <c r="C3" s="72" t="s">
        <v>2</v>
      </c>
      <c r="D3" s="73" t="s">
        <v>3</v>
      </c>
      <c r="E3" s="74"/>
      <c r="H3" s="44"/>
      <c r="I3" s="44"/>
      <c r="J3" s="75"/>
      <c r="K3" s="25"/>
    </row>
    <row r="4" spans="1:256" ht="15.75">
      <c r="A4" s="45">
        <v>1</v>
      </c>
      <c r="B4" s="71" t="s">
        <v>4</v>
      </c>
      <c r="C4" s="45" t="s">
        <v>5</v>
      </c>
      <c r="D4" s="76" t="s">
        <v>336</v>
      </c>
      <c r="E4" s="77"/>
      <c r="H4" s="44"/>
      <c r="I4" s="44"/>
      <c r="J4" s="75"/>
      <c r="K4" s="2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45">
        <v>2</v>
      </c>
      <c r="B5" s="71" t="s">
        <v>116</v>
      </c>
      <c r="C5" s="45" t="s">
        <v>5</v>
      </c>
      <c r="D5" s="76" t="s">
        <v>337</v>
      </c>
      <c r="E5" s="77"/>
      <c r="H5" s="44"/>
      <c r="I5" s="44"/>
      <c r="J5" s="75"/>
      <c r="K5" s="2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45">
        <v>3</v>
      </c>
      <c r="B6" s="71" t="s">
        <v>117</v>
      </c>
      <c r="C6" s="45" t="s">
        <v>5</v>
      </c>
      <c r="D6" s="76" t="s">
        <v>338</v>
      </c>
      <c r="E6" s="77"/>
      <c r="H6" s="44"/>
      <c r="I6" s="44"/>
      <c r="J6" s="75"/>
      <c r="K6" s="2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45">
        <v>4</v>
      </c>
      <c r="B7" s="114" t="s">
        <v>339</v>
      </c>
      <c r="C7" s="115"/>
      <c r="D7" s="116"/>
      <c r="E7" s="78"/>
      <c r="H7" s="44"/>
      <c r="I7" s="44"/>
      <c r="J7" s="75"/>
      <c r="K7" s="2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45">
        <v>5</v>
      </c>
      <c r="B8" s="71" t="s">
        <v>118</v>
      </c>
      <c r="C8" s="45" t="s">
        <v>18</v>
      </c>
      <c r="D8" s="79">
        <v>-728479.1799999999</v>
      </c>
      <c r="E8" s="80"/>
      <c r="H8" s="44"/>
      <c r="I8" s="44"/>
      <c r="J8" s="75"/>
      <c r="K8" s="2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45">
        <v>6</v>
      </c>
      <c r="B9" s="81" t="s">
        <v>128</v>
      </c>
      <c r="C9" s="45" t="s">
        <v>18</v>
      </c>
      <c r="D9" s="79">
        <v>111.35</v>
      </c>
      <c r="E9" s="80"/>
      <c r="H9" s="44"/>
      <c r="I9" s="44"/>
      <c r="J9" s="75"/>
      <c r="K9" s="25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45">
        <v>7</v>
      </c>
      <c r="B10" s="81" t="s">
        <v>129</v>
      </c>
      <c r="C10" s="45" t="s">
        <v>18</v>
      </c>
      <c r="D10" s="79">
        <v>1023717.95</v>
      </c>
      <c r="E10" s="80"/>
      <c r="H10" s="44"/>
      <c r="I10" s="44"/>
      <c r="J10" s="75"/>
      <c r="K10" s="2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31.5">
      <c r="A11" s="45">
        <v>8</v>
      </c>
      <c r="B11" s="48" t="s">
        <v>286</v>
      </c>
      <c r="C11" s="45" t="s">
        <v>18</v>
      </c>
      <c r="D11" s="82">
        <v>7875985.94</v>
      </c>
      <c r="E11" s="74"/>
      <c r="H11" s="44"/>
      <c r="I11" s="44"/>
      <c r="J11" s="75"/>
      <c r="K11" s="2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45">
        <v>9</v>
      </c>
      <c r="B12" s="51" t="s">
        <v>300</v>
      </c>
      <c r="C12" s="45" t="s">
        <v>18</v>
      </c>
      <c r="D12" s="79">
        <f>D11-D13-D14</f>
        <v>5185686.212</v>
      </c>
      <c r="E12" s="80"/>
      <c r="H12" s="44"/>
      <c r="I12" s="44"/>
      <c r="J12" s="75"/>
      <c r="K12" s="2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45">
        <v>10</v>
      </c>
      <c r="B13" s="81" t="s">
        <v>130</v>
      </c>
      <c r="C13" s="45" t="s">
        <v>18</v>
      </c>
      <c r="D13" s="79">
        <f>J27</f>
        <v>1581232.6560000002</v>
      </c>
      <c r="E13" s="80"/>
      <c r="H13" s="44"/>
      <c r="I13" s="44"/>
      <c r="J13" s="75"/>
      <c r="K13" s="2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45">
        <v>11</v>
      </c>
      <c r="B14" s="81" t="s">
        <v>131</v>
      </c>
      <c r="C14" s="45" t="s">
        <v>18</v>
      </c>
      <c r="D14" s="79">
        <f>J26</f>
        <v>1109067.072</v>
      </c>
      <c r="E14" s="80"/>
      <c r="H14" s="44"/>
      <c r="I14" s="44"/>
      <c r="J14" s="75"/>
      <c r="K14" s="2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45">
        <v>12</v>
      </c>
      <c r="B15" s="71" t="s">
        <v>119</v>
      </c>
      <c r="C15" s="45" t="s">
        <v>18</v>
      </c>
      <c r="D15" s="73">
        <v>7568102.12</v>
      </c>
      <c r="E15" s="74"/>
      <c r="H15" s="44"/>
      <c r="I15" s="44"/>
      <c r="J15" s="75"/>
      <c r="K15" s="2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45">
        <v>13</v>
      </c>
      <c r="B16" s="81" t="s">
        <v>189</v>
      </c>
      <c r="C16" s="45" t="s">
        <v>18</v>
      </c>
      <c r="D16" s="79">
        <v>4747705.41</v>
      </c>
      <c r="E16" s="80"/>
      <c r="H16" s="44"/>
      <c r="I16" s="44"/>
      <c r="J16" s="75"/>
      <c r="K16" s="25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45">
        <v>14</v>
      </c>
      <c r="B17" s="81" t="s">
        <v>190</v>
      </c>
      <c r="C17" s="45" t="s">
        <v>18</v>
      </c>
      <c r="D17" s="79">
        <v>0</v>
      </c>
      <c r="E17" s="80"/>
      <c r="H17" s="44"/>
      <c r="I17" s="44"/>
      <c r="J17" s="75"/>
      <c r="K17" s="25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45">
        <v>15</v>
      </c>
      <c r="B18" s="81" t="s">
        <v>132</v>
      </c>
      <c r="C18" s="45" t="s">
        <v>18</v>
      </c>
      <c r="D18" s="79">
        <v>0</v>
      </c>
      <c r="E18" s="80"/>
      <c r="H18" s="44"/>
      <c r="I18" s="44"/>
      <c r="J18" s="75"/>
      <c r="K18" s="25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45">
        <v>16</v>
      </c>
      <c r="B19" s="81" t="s">
        <v>133</v>
      </c>
      <c r="C19" s="45" t="s">
        <v>18</v>
      </c>
      <c r="D19" s="79">
        <v>0</v>
      </c>
      <c r="E19" s="80"/>
      <c r="H19" s="44"/>
      <c r="I19" s="44"/>
      <c r="J19" s="75"/>
      <c r="K19" s="25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45">
        <v>17</v>
      </c>
      <c r="B20" s="81" t="s">
        <v>134</v>
      </c>
      <c r="C20" s="45" t="s">
        <v>18</v>
      </c>
      <c r="D20" s="79">
        <v>0</v>
      </c>
      <c r="E20" s="80"/>
      <c r="H20" s="44"/>
      <c r="I20" s="44"/>
      <c r="J20" s="75"/>
      <c r="K20" s="25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45">
        <v>18</v>
      </c>
      <c r="B21" s="71" t="s">
        <v>120</v>
      </c>
      <c r="C21" s="45" t="s">
        <v>18</v>
      </c>
      <c r="D21" s="73">
        <f>D8+D15</f>
        <v>6839622.94</v>
      </c>
      <c r="E21" s="74"/>
      <c r="H21" s="44"/>
      <c r="I21" s="44"/>
      <c r="J21" s="75"/>
      <c r="K21" s="25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45">
        <v>19</v>
      </c>
      <c r="B22" s="81" t="s">
        <v>121</v>
      </c>
      <c r="C22" s="45" t="s">
        <v>18</v>
      </c>
      <c r="D22" s="79">
        <f>D8+D13-D27</f>
        <v>-870359.6639999996</v>
      </c>
      <c r="E22" s="80"/>
      <c r="F22" s="83"/>
      <c r="G22" s="83"/>
      <c r="H22" s="84"/>
      <c r="I22" s="84"/>
      <c r="J22" s="85"/>
      <c r="K22" s="25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45">
        <v>20</v>
      </c>
      <c r="B23" s="81" t="s">
        <v>126</v>
      </c>
      <c r="C23" s="45" t="s">
        <v>18</v>
      </c>
      <c r="D23" s="79">
        <v>1760.6</v>
      </c>
      <c r="E23" s="80"/>
      <c r="F23" s="83"/>
      <c r="G23" s="83"/>
      <c r="H23" s="84"/>
      <c r="I23" s="84"/>
      <c r="J23" s="85"/>
      <c r="K23" s="25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45">
        <v>21</v>
      </c>
      <c r="B24" s="81" t="s">
        <v>127</v>
      </c>
      <c r="C24" s="45" t="s">
        <v>18</v>
      </c>
      <c r="D24" s="79">
        <v>1333251.02</v>
      </c>
      <c r="E24" s="80"/>
      <c r="F24" s="86" t="s">
        <v>340</v>
      </c>
      <c r="G24" s="86" t="s">
        <v>341</v>
      </c>
      <c r="H24" s="87"/>
      <c r="I24" s="87" t="s">
        <v>342</v>
      </c>
      <c r="J24" s="88" t="s">
        <v>343</v>
      </c>
      <c r="K24" s="25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45">
        <v>22</v>
      </c>
      <c r="B25" s="89" t="s">
        <v>287</v>
      </c>
      <c r="C25" s="45" t="s">
        <v>18</v>
      </c>
      <c r="D25" s="90">
        <f>SUM(D26:D42)</f>
        <v>7974376.651999999</v>
      </c>
      <c r="E25" s="78"/>
      <c r="F25" s="86">
        <f>SUM(F26:F38)</f>
        <v>31.389999999999997</v>
      </c>
      <c r="G25" s="86">
        <f>SUM(G26:G38)</f>
        <v>33.12</v>
      </c>
      <c r="H25" s="87"/>
      <c r="I25" s="87"/>
      <c r="J25" s="88"/>
      <c r="K25" s="2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45">
        <v>23</v>
      </c>
      <c r="B26" s="91" t="s">
        <v>239</v>
      </c>
      <c r="C26" s="45" t="s">
        <v>18</v>
      </c>
      <c r="D26" s="79">
        <f>J26</f>
        <v>1109067.072</v>
      </c>
      <c r="E26" s="80"/>
      <c r="F26" s="86">
        <v>4.65</v>
      </c>
      <c r="G26" s="86">
        <v>4.91</v>
      </c>
      <c r="H26" s="87"/>
      <c r="I26" s="19">
        <v>19335.2</v>
      </c>
      <c r="J26" s="88">
        <f>(F26*6+G26*6)*I26</f>
        <v>1109067.072</v>
      </c>
      <c r="K26" s="25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45">
        <v>24</v>
      </c>
      <c r="B27" s="91" t="s">
        <v>242</v>
      </c>
      <c r="C27" s="45" t="s">
        <v>18</v>
      </c>
      <c r="D27" s="79">
        <f>'[2]Ж-А'!$AB$25</f>
        <v>1723113.14</v>
      </c>
      <c r="E27" s="80"/>
      <c r="F27" s="86">
        <v>6.6</v>
      </c>
      <c r="G27" s="86">
        <v>7.03</v>
      </c>
      <c r="H27" s="87"/>
      <c r="I27" s="88">
        <f>I26</f>
        <v>19335.2</v>
      </c>
      <c r="J27" s="88">
        <f aca="true" t="shared" si="0" ref="J27:J38">(F27*6+G27*6)*I27</f>
        <v>1581232.6560000002</v>
      </c>
      <c r="K27" s="25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45">
        <v>25</v>
      </c>
      <c r="B28" s="91" t="s">
        <v>245</v>
      </c>
      <c r="C28" s="45" t="s">
        <v>18</v>
      </c>
      <c r="D28" s="79">
        <f>J28</f>
        <v>1192595.136</v>
      </c>
      <c r="E28" s="80"/>
      <c r="F28" s="86">
        <v>5</v>
      </c>
      <c r="G28" s="86">
        <v>5.28</v>
      </c>
      <c r="H28" s="87"/>
      <c r="I28" s="88">
        <f>I26</f>
        <v>19335.2</v>
      </c>
      <c r="J28" s="88">
        <f t="shared" si="0"/>
        <v>1192595.136</v>
      </c>
      <c r="K28" s="25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45">
        <v>26</v>
      </c>
      <c r="B29" s="91" t="s">
        <v>246</v>
      </c>
      <c r="C29" s="45" t="s">
        <v>18</v>
      </c>
      <c r="D29" s="79">
        <f>J29</f>
        <v>117171.31200000002</v>
      </c>
      <c r="E29" s="80"/>
      <c r="F29" s="86">
        <v>0.49</v>
      </c>
      <c r="G29" s="86">
        <v>0.52</v>
      </c>
      <c r="H29" s="87"/>
      <c r="I29" s="88">
        <f>I26</f>
        <v>19335.2</v>
      </c>
      <c r="J29" s="88">
        <f t="shared" si="0"/>
        <v>117171.31200000002</v>
      </c>
      <c r="K29" s="2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45">
        <v>27</v>
      </c>
      <c r="B30" s="91" t="s">
        <v>247</v>
      </c>
      <c r="C30" s="45" t="s">
        <v>18</v>
      </c>
      <c r="D30" s="79">
        <f>J30</f>
        <v>620659.92</v>
      </c>
      <c r="E30" s="80"/>
      <c r="F30" s="86">
        <v>2.6</v>
      </c>
      <c r="G30" s="86">
        <v>2.75</v>
      </c>
      <c r="H30" s="87"/>
      <c r="I30" s="88">
        <f aca="true" t="shared" si="1" ref="I30:I42">I29</f>
        <v>19335.2</v>
      </c>
      <c r="J30" s="88">
        <f t="shared" si="0"/>
        <v>620659.92</v>
      </c>
      <c r="K30" s="25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45">
        <v>28</v>
      </c>
      <c r="B31" s="91" t="s">
        <v>249</v>
      </c>
      <c r="C31" s="45" t="s">
        <v>18</v>
      </c>
      <c r="D31" s="79">
        <f>J31</f>
        <v>208820.16000000003</v>
      </c>
      <c r="E31" s="80"/>
      <c r="F31" s="86">
        <v>0.8</v>
      </c>
      <c r="G31" s="86">
        <v>1</v>
      </c>
      <c r="H31" s="87"/>
      <c r="I31" s="88">
        <f t="shared" si="1"/>
        <v>19335.2</v>
      </c>
      <c r="J31" s="88">
        <f t="shared" si="0"/>
        <v>208820.16000000003</v>
      </c>
      <c r="K31" s="25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45">
        <v>29</v>
      </c>
      <c r="B32" s="91" t="s">
        <v>250</v>
      </c>
      <c r="C32" s="45" t="s">
        <v>18</v>
      </c>
      <c r="D32" s="79">
        <f>J32</f>
        <v>1010457.552</v>
      </c>
      <c r="E32" s="80"/>
      <c r="F32" s="86">
        <v>4.18</v>
      </c>
      <c r="G32" s="86">
        <v>4.53</v>
      </c>
      <c r="H32" s="87"/>
      <c r="I32" s="88">
        <f t="shared" si="1"/>
        <v>19335.2</v>
      </c>
      <c r="J32" s="88">
        <f t="shared" si="0"/>
        <v>1010457.552</v>
      </c>
      <c r="K32" s="25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45">
        <v>30</v>
      </c>
      <c r="B33" s="91" t="s">
        <v>251</v>
      </c>
      <c r="C33" s="45" t="s">
        <v>18</v>
      </c>
      <c r="D33" s="79">
        <f>J33</f>
        <v>13921.344</v>
      </c>
      <c r="E33" s="80"/>
      <c r="F33" s="86">
        <v>0.06</v>
      </c>
      <c r="G33" s="86">
        <v>0.06</v>
      </c>
      <c r="H33" s="87"/>
      <c r="I33" s="88">
        <f t="shared" si="1"/>
        <v>19335.2</v>
      </c>
      <c r="J33" s="88">
        <f t="shared" si="0"/>
        <v>13921.344</v>
      </c>
      <c r="K33" s="2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45">
        <v>31</v>
      </c>
      <c r="B34" s="91" t="s">
        <v>259</v>
      </c>
      <c r="C34" s="45" t="s">
        <v>18</v>
      </c>
      <c r="D34" s="79">
        <f>J34</f>
        <v>106730.30399999999</v>
      </c>
      <c r="E34" s="80"/>
      <c r="F34" s="86">
        <v>0.45</v>
      </c>
      <c r="G34" s="86">
        <v>0.47</v>
      </c>
      <c r="H34" s="87"/>
      <c r="I34" s="88">
        <f t="shared" si="1"/>
        <v>19335.2</v>
      </c>
      <c r="J34" s="88">
        <f t="shared" si="0"/>
        <v>106730.30399999999</v>
      </c>
      <c r="K34" s="25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45">
        <v>32</v>
      </c>
      <c r="B35" s="91" t="s">
        <v>253</v>
      </c>
      <c r="C35" s="45" t="s">
        <v>18</v>
      </c>
      <c r="D35" s="79">
        <f>J35</f>
        <v>33643.248</v>
      </c>
      <c r="E35" s="80"/>
      <c r="F35" s="86">
        <v>0.14</v>
      </c>
      <c r="G35" s="86">
        <v>0.15</v>
      </c>
      <c r="H35" s="87"/>
      <c r="I35" s="88">
        <f t="shared" si="1"/>
        <v>19335.2</v>
      </c>
      <c r="J35" s="88">
        <f t="shared" si="0"/>
        <v>33643.248</v>
      </c>
      <c r="K35" s="25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45">
        <v>33</v>
      </c>
      <c r="B36" s="91" t="s">
        <v>255</v>
      </c>
      <c r="C36" s="45" t="s">
        <v>18</v>
      </c>
      <c r="D36" s="79">
        <f>J36</f>
        <v>9280.896</v>
      </c>
      <c r="E36" s="80"/>
      <c r="F36" s="86">
        <v>0.04</v>
      </c>
      <c r="G36" s="86">
        <v>0.04</v>
      </c>
      <c r="H36" s="87"/>
      <c r="I36" s="88">
        <f t="shared" si="1"/>
        <v>19335.2</v>
      </c>
      <c r="J36" s="88">
        <f t="shared" si="0"/>
        <v>9280.896</v>
      </c>
      <c r="K36" s="25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45">
        <v>34</v>
      </c>
      <c r="B37" s="91" t="s">
        <v>257</v>
      </c>
      <c r="C37" s="45" t="s">
        <v>18</v>
      </c>
      <c r="D37" s="79">
        <f>J37</f>
        <v>1132269.3120000002</v>
      </c>
      <c r="E37" s="80"/>
      <c r="F37" s="86">
        <v>4.88</v>
      </c>
      <c r="G37" s="86">
        <v>4.88</v>
      </c>
      <c r="H37" s="87"/>
      <c r="I37" s="88">
        <f t="shared" si="1"/>
        <v>19335.2</v>
      </c>
      <c r="J37" s="88">
        <f t="shared" si="0"/>
        <v>1132269.3120000002</v>
      </c>
      <c r="K37" s="25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45">
        <v>35</v>
      </c>
      <c r="B38" s="91" t="s">
        <v>344</v>
      </c>
      <c r="C38" s="45" t="s">
        <v>18</v>
      </c>
      <c r="D38" s="79">
        <f>J38</f>
        <v>348033.60000000003</v>
      </c>
      <c r="E38" s="80"/>
      <c r="F38" s="86">
        <v>1.5</v>
      </c>
      <c r="G38" s="86">
        <v>1.5</v>
      </c>
      <c r="H38" s="87"/>
      <c r="I38" s="88">
        <f t="shared" si="1"/>
        <v>19335.2</v>
      </c>
      <c r="J38" s="88">
        <f t="shared" si="0"/>
        <v>348033.60000000003</v>
      </c>
      <c r="K38" s="25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45">
        <v>36</v>
      </c>
      <c r="B39" s="91" t="s">
        <v>288</v>
      </c>
      <c r="C39" s="45" t="s">
        <v>18</v>
      </c>
      <c r="D39" s="79">
        <f>J39</f>
        <v>6960.672</v>
      </c>
      <c r="E39" s="80"/>
      <c r="F39" s="86">
        <v>0.03</v>
      </c>
      <c r="G39" s="86">
        <v>0.03</v>
      </c>
      <c r="H39" s="86">
        <v>0.03</v>
      </c>
      <c r="I39" s="88">
        <f t="shared" si="1"/>
        <v>19335.2</v>
      </c>
      <c r="J39" s="88">
        <f>(F39*6+G39*3+H39*3)*I39</f>
        <v>6960.672</v>
      </c>
      <c r="K39" s="25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45">
        <v>37</v>
      </c>
      <c r="B40" s="91" t="s">
        <v>289</v>
      </c>
      <c r="C40" s="45" t="s">
        <v>18</v>
      </c>
      <c r="D40" s="79">
        <f>J40</f>
        <v>42344.08800000001</v>
      </c>
      <c r="E40" s="80"/>
      <c r="F40" s="86">
        <v>0.18</v>
      </c>
      <c r="G40" s="86">
        <v>0.18</v>
      </c>
      <c r="H40" s="86">
        <v>0.19</v>
      </c>
      <c r="I40" s="88">
        <f t="shared" si="1"/>
        <v>19335.2</v>
      </c>
      <c r="J40" s="88">
        <f>(F40*6+G40*3+H40*3)*I40</f>
        <v>42344.08800000001</v>
      </c>
      <c r="K40" s="25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45">
        <v>38</v>
      </c>
      <c r="B41" s="91"/>
      <c r="C41" s="45" t="s">
        <v>18</v>
      </c>
      <c r="D41" s="79">
        <f>J41</f>
        <v>13921.344</v>
      </c>
      <c r="E41" s="80"/>
      <c r="F41" s="86">
        <v>0.06</v>
      </c>
      <c r="G41" s="86">
        <v>0.06</v>
      </c>
      <c r="H41" s="86">
        <v>0.06</v>
      </c>
      <c r="I41" s="88">
        <f t="shared" si="1"/>
        <v>19335.2</v>
      </c>
      <c r="J41" s="88">
        <f>(F41*6+G41*3+H41*3)*I41</f>
        <v>13921.344</v>
      </c>
      <c r="K41" s="25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45">
        <v>39</v>
      </c>
      <c r="B42" s="91" t="s">
        <v>290</v>
      </c>
      <c r="C42" s="45" t="s">
        <v>18</v>
      </c>
      <c r="D42" s="79">
        <f>J42</f>
        <v>285387.552</v>
      </c>
      <c r="E42" s="80"/>
      <c r="F42" s="86">
        <v>1.2</v>
      </c>
      <c r="G42" s="86">
        <v>1.26</v>
      </c>
      <c r="H42" s="86">
        <v>1.26</v>
      </c>
      <c r="I42" s="88">
        <f t="shared" si="1"/>
        <v>19335.2</v>
      </c>
      <c r="J42" s="88">
        <f>(F42*6+G42*3+H42*3)*I42</f>
        <v>285387.552</v>
      </c>
      <c r="K42" s="25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</sheetData>
  <sheetProtection/>
  <mergeCells count="2">
    <mergeCell ref="A1:D1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2020-04-01T16:46:10Z</dcterms:modified>
  <cp:category/>
  <cp:version/>
  <cp:contentType/>
  <cp:contentStatus/>
</cp:coreProperties>
</file>