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<sst xmlns="http://schemas.openxmlformats.org/spreadsheetml/2006/main" count="1352" uniqueCount="353">
  <si>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</si>
  <si>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</si>
  <si>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</si>
  <si>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</si>
  <si>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</si>
  <si>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</si>
  <si>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</si>
  <si>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</si>
  <si>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</si>
  <si>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</si>
  <si>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</si>
  <si>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</si>
  <si>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</si>
  <si>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</si>
  <si>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</si>
  <si>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</si>
  <si>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</si>
  <si>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</si>
  <si>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</si>
  <si>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</si>
  <si>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</si>
  <si>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</si>
  <si>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</si>
  <si>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</si>
  <si>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</si>
  <si>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</si>
  <si>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</si>
  <si>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</si>
  <si>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</si>
  <si>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</si>
  <si>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</si>
  <si>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</si>
  <si>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</si>
  <si>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</si>
  <si>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</si>
  <si>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</si>
  <si>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</si>
  <si>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</si>
  <si>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</si>
  <si>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</si>
  <si>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</si>
  <si>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</si>
  <si>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</si>
  <si>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</si>
  <si>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</si>
  <si>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</si>
  <si>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</si>
  <si>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</si>
  <si>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</si>
  <si>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</si>
  <si>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</si>
  <si>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</si>
  <si>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</si>
  <si>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</si>
  <si>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</si>
  <si>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</si>
  <si>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</si>
  <si>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</si>
  <si>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</si>
  <si>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</si>
  <si>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</si>
  <si>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</si>
  <si>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</si>
  <si>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</si>
  <si>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</si>
  <si>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</si>
  <si>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</si>
  <si>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</si>
  <si>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</si>
  <si>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</si>
  <si>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</si>
  <si>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</si>
  <si>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</si>
  <si>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</si>
  <si>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</si>
  <si>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</si>
  <si>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</si>
  <si>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</si>
  <si>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</si>
  <si>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</si>
  <si>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</si>
  <si>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</si>
  <si>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</si>
  <si>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</si>
  <si>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</si>
  <si>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</si>
  <si>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</si>
  <si>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</si>
  <si>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</si>
  <si>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</si>
  <si>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</si>
  <si>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</si>
  <si>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</si>
  <si>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</si>
  <si>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</si>
  <si>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</si>
  <si>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</si>
  <si>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</si>
  <si>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</si>
  <si>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</si>
  <si>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</si>
  <si>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</si>
  <si>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</si>
  <si>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</si>
  <si>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</si>
  <si>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</si>
  <si>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</si>
  <si>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</si>
  <si>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</si>
  <si>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</si>
  <si>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</si>
  <si>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</si>
  <si>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</si>
  <si>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</si>
  <si>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</si>
  <si>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</si>
  <si>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</si>
  <si>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</si>
  <si>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</si>
  <si>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</si>
  <si>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</si>
  <si>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</si>
  <si>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</si>
  <si>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</si>
  <si>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</si>
  <si>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</si>
  <si>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</si>
  <si>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</si>
  <si>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</si>
  <si>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</si>
  <si>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</si>
  <si>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</si>
  <si>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</si>
  <si>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</si>
  <si>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</si>
  <si>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</si>
  <si>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</si>
  <si>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</si>
  <si>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</si>
  <si>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</si>
  <si>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</si>
  <si>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</si>
  <si>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</si>
  <si>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</si>
  <si>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</si>
  <si>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</si>
  <si>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</si>
  <si>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</si>
  <si>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</si>
  <si>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</si>
  <si>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</si>
  <si>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</si>
  <si>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</si>
  <si>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</si>
  <si>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</si>
  <si>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</si>
  <si>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</si>
  <si>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</si>
  <si>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</si>
  <si>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</si>
  <si>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</si>
  <si>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</si>
  <si>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</si>
  <si>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</si>
  <si>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</si>
  <si>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</si>
  <si>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</si>
  <si>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</si>
  <si>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</si>
  <si>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</si>
  <si>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</si>
  <si>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</si>
  <si>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</si>
  <si>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</si>
  <si>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</si>
  <si>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</si>
  <si>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</si>
  <si>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</si>
  <si>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</si>
  <si>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</si>
  <si>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</si>
  <si>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</si>
  <si>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</si>
  <si>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</si>
  <si>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</si>
  <si>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</si>
  <si>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</si>
  <si>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</si>
  <si>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</si>
  <si>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</si>
  <si>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</si>
  <si>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</si>
  <si>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</si>
  <si>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</si>
  <si>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</si>
  <si>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</si>
  <si>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</si>
  <si>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</si>
  <si>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</si>
  <si>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</si>
  <si>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</si>
  <si>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</si>
  <si>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</si>
  <si>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</si>
  <si>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</si>
  <si>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</si>
  <si>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</si>
  <si>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</si>
  <si>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</si>
  <si>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</si>
  <si>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</si>
  <si>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</si>
  <si>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</si>
  <si>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</si>
  <si>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</si>
  <si>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</si>
  <si>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пассажирский</t>
  </si>
  <si>
    <t>организованный, внутренний</t>
  </si>
  <si>
    <t xml:space="preserve">договор б/н от 01.04.2007г </t>
  </si>
  <si>
    <t>8-е Марта д.7</t>
  </si>
  <si>
    <t>качели  ,турник,горка, качалка, песочница, домик, скамейка</t>
  </si>
  <si>
    <t>ж/б блоки</t>
  </si>
  <si>
    <t>кирпич</t>
  </si>
  <si>
    <t>КНС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</si>
  <si>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</si>
  <si>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</si>
  <si>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</si>
  <si>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</si>
  <si>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</si>
  <si>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</si>
  <si>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центральное</t>
  </si>
  <si>
    <t>отсутствует</t>
  </si>
  <si>
    <t>электроснабжение</t>
  </si>
  <si>
    <t>кВт</t>
  </si>
  <si>
    <t>газоснабжение</t>
  </si>
  <si>
    <t>кирпичный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</si>
  <si>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</si>
  <si>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</si>
  <si>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</si>
  <si>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</si>
  <si>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</si>
  <si>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</si>
  <si>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ОАО"Мосэнергосбыт"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</si>
  <si>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</si>
  <si>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</si>
  <si>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</si>
  <si>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</si>
  <si>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</si>
  <si>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</si>
  <si>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</si>
  <si>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</si>
  <si>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</si>
  <si>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</si>
  <si>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</si>
  <si>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</si>
  <si>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</si>
  <si>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</si>
  <si>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</si>
  <si>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</si>
  <si>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</si>
  <si>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</si>
  <si>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</si>
  <si>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</si>
  <si>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Отопление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</si>
  <si>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</si>
  <si>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27.03.2018 г.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</si>
  <si>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</si>
  <si>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</si>
  <si>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техническое обслуживание ВДГО</t>
  </si>
  <si>
    <t>холодная вода на ОДН</t>
  </si>
  <si>
    <t>горячая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</si>
  <si>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</si>
  <si>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</si>
  <si>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</si>
  <si>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</si>
  <si>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</si>
  <si>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</si>
  <si>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</si>
  <si>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</si>
  <si>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</si>
  <si>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>по адресу: Московская обл., г. Щелково, ул. 8 Марта,  д. 7</t>
  </si>
  <si>
    <t xml:space="preserve">     -  за содержание дома, включая ОДН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</si>
  <si>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</si>
  <si>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</si>
  <si>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</si>
  <si>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</si>
  <si>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</si>
  <si>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</si>
  <si>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</si>
  <si>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</si>
  <si>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", с  20.11.2017 г. ООО "МиТОЛ"</t>
  </si>
  <si>
    <t>ФГУП "Центр дезинфекции Щелковского района, г.Щелково, Московской обл."</t>
  </si>
  <si>
    <t>ООО "Эль энд Ти"</t>
  </si>
  <si>
    <t>ГУП МО "Мособлгаз"</t>
  </si>
  <si>
    <t>Форма 2.4.   Сведения об оказываемых коммунальных услугах в МКД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</si>
  <si>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</si>
  <si>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</si>
  <si>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</si>
  <si>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МУП ЩМР "Межрайонный Щелковский Водоканал"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</si>
  <si>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</si>
  <si>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</si>
  <si>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</si>
  <si>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Норматив потребления коммунальной услуги в жилых помещениях(питьевая вода)</t>
  </si>
  <si>
    <t>куб.м./чел.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</si>
  <si>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</si>
  <si>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</si>
  <si>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</si>
  <si>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потребителей(питьевая вода)</t>
  </si>
  <si>
    <t>Договор №698 от 26.10.2015г.</t>
  </si>
  <si>
    <t>01.07.2017 г.</t>
  </si>
  <si>
    <t>горячее водоснабжение</t>
  </si>
  <si>
    <t>Тариф, установленный для потребителей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</si>
  <si>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</si>
  <si>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</si>
  <si>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</si>
  <si>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>Норматив потребления коммунальной услуги в жилых помещениях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</si>
  <si>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</si>
  <si>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</si>
  <si>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</si>
  <si>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</si>
  <si>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</si>
  <si>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</si>
  <si>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</si>
  <si>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</si>
  <si>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</si>
  <si>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</si>
  <si>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</si>
  <si>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</si>
  <si>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Комитет по тарифам и ценам Московской обл. Распоряжение №148 Р от 19.12.2014г.</t>
  </si>
  <si>
    <t>централизованное</t>
  </si>
  <si>
    <t>руб/кВт.ч</t>
  </si>
  <si>
    <t>ОАО "Мосэнергосбыт"</t>
  </si>
  <si>
    <t>Договор №85873114 от 01.01.2011 г..</t>
  </si>
  <si>
    <t>кВт.ч/кв.м</t>
  </si>
  <si>
    <t>по адресу: М.О. г Щелково, ул. 8 марта, д. 7</t>
  </si>
  <si>
    <t>по адресу: Московская обл.,  г. Щелково,  ул. 8 Марта,  д. 7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</si>
  <si>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</si>
  <si>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</si>
  <si>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</si>
  <si>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</si>
  <si>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</si>
  <si>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</si>
  <si>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</si>
  <si>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</si>
  <si>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</si>
  <si>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</si>
  <si>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если были</t>
  </si>
  <si>
    <t>водоотведение на ОДН</t>
  </si>
  <si>
    <t>31.03.2020 г.</t>
  </si>
  <si>
    <t>01.01.2019 г.</t>
  </si>
  <si>
    <t>31.12.2019 г.</t>
  </si>
  <si>
    <t>ИТП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</si>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</sst>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0000000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2" fillId="32" borderId="10" xfId="0" applyFont="1" applyFill="1" applyBorder="1" applyAlignment="1">
      <alignment vertical="center" wrapText="1"/>
    </xf>
    <xf numFmtId="0" fontId="43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1" fillId="32" borderId="10" xfId="0" applyFont="1" applyFill="1" applyBorder="1" applyAlignment="1">
      <alignment vertical="center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54;&#1090;&#1095;&#1077;&#1090;%20&#1052;&#1050;&#1044;%20%201%20&#1057;&#1086;&#1074;&#1077;&#1090;&#1089;&#1082;&#1080;&#1081;%204&#10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40;&#1082;&#1090;&#1099;%20&#1058;&#1056;%20&#1080;%20&#1058;&#1054;\&#1058;&#1056;%20&#1080;%20&#1058;&#1054;%202018%20&#1046;&#1080;&#1083;&#1089;&#1077;&#1088;&#1074;&#1080;&#1089;-&#104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 мес 2017"/>
      <sheetName val="2017"/>
      <sheetName val="2018"/>
      <sheetName val="07_18"/>
      <sheetName val="08_18"/>
      <sheetName val="09_18"/>
      <sheetName val="10_18"/>
      <sheetName val="11_18"/>
      <sheetName val="12_18"/>
    </sheetNames>
    <sheetDataSet>
      <sheetData sheetId="8">
        <row r="13">
          <cell r="Z13">
            <v>307775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B57">
            <v>-1909775.0520000001</v>
          </cell>
        </row>
        <row r="58">
          <cell r="AB58">
            <v>0.08</v>
          </cell>
        </row>
        <row r="59">
          <cell r="AB59">
            <v>296238.36</v>
          </cell>
        </row>
        <row r="60">
          <cell r="AB60">
            <v>2217198.06</v>
          </cell>
        </row>
        <row r="61">
          <cell r="AB61">
            <v>1351599.888</v>
          </cell>
        </row>
        <row r="62">
          <cell r="AB62">
            <v>508722.612</v>
          </cell>
        </row>
        <row r="63">
          <cell r="AB63">
            <v>356875.56</v>
          </cell>
        </row>
        <row r="64">
          <cell r="AB64">
            <v>2187553.62</v>
          </cell>
        </row>
        <row r="65">
          <cell r="AB65">
            <v>2187553.62</v>
          </cell>
        </row>
        <row r="70">
          <cell r="AB70">
            <v>277778.56799999997</v>
          </cell>
        </row>
        <row r="71">
          <cell r="AB71">
            <v>-2150195.0900000003</v>
          </cell>
        </row>
        <row r="72">
          <cell r="AB72">
            <v>146.45</v>
          </cell>
        </row>
        <row r="73">
          <cell r="AB73">
            <v>326029.17</v>
          </cell>
        </row>
        <row r="74">
          <cell r="AB74">
            <v>2457877.467653912</v>
          </cell>
        </row>
        <row r="75">
          <cell r="AB75">
            <v>356875.56</v>
          </cell>
        </row>
        <row r="76">
          <cell r="AB76">
            <v>749142.65</v>
          </cell>
        </row>
        <row r="77">
          <cell r="AB77">
            <v>383116.41000000003</v>
          </cell>
        </row>
        <row r="78">
          <cell r="AB78">
            <v>37087.06800000001</v>
          </cell>
        </row>
        <row r="79">
          <cell r="AB79">
            <v>201179.85</v>
          </cell>
        </row>
        <row r="80">
          <cell r="AB80">
            <v>80821.81800000001</v>
          </cell>
        </row>
        <row r="81">
          <cell r="AB81">
            <v>329585.076</v>
          </cell>
        </row>
        <row r="82">
          <cell r="AB82">
            <v>4198.536</v>
          </cell>
        </row>
        <row r="83">
          <cell r="AB83">
            <v>0</v>
          </cell>
        </row>
        <row r="84">
          <cell r="AB84">
            <v>10846.218</v>
          </cell>
        </row>
        <row r="85">
          <cell r="AB85">
            <v>2799.0240000000003</v>
          </cell>
        </row>
        <row r="86">
          <cell r="AB86">
            <v>107062.668</v>
          </cell>
        </row>
        <row r="87">
          <cell r="AB87">
            <v>0</v>
          </cell>
        </row>
        <row r="88">
          <cell r="AB88">
            <v>3569.297256000001</v>
          </cell>
        </row>
        <row r="89">
          <cell r="AB89">
            <v>21640.761501912002</v>
          </cell>
        </row>
        <row r="90">
          <cell r="AB90">
            <v>6190.800336</v>
          </cell>
        </row>
        <row r="91">
          <cell r="AB91">
            <v>163761.73056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5" t="s">
        <v>134</v>
      </c>
      <c r="B1" s="85"/>
      <c r="C1" s="85"/>
      <c r="D1" s="85"/>
    </row>
    <row r="2" s="13" customFormat="1" ht="15.75"/>
    <row r="3" spans="1:4" s="13" customFormat="1" ht="15.75">
      <c r="A3" s="86" t="s">
        <v>19</v>
      </c>
      <c r="B3" s="86"/>
      <c r="C3" s="86"/>
      <c r="D3" s="86"/>
    </row>
    <row r="4" spans="1:4" s="13" customFormat="1" ht="15.75">
      <c r="A4" s="15"/>
      <c r="B4" s="15" t="s">
        <v>280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4" t="s">
        <v>20</v>
      </c>
      <c r="B8" s="84"/>
      <c r="C8" s="84"/>
      <c r="D8" s="84"/>
    </row>
    <row r="9" spans="1:4" s="6" customFormat="1" ht="52.5" customHeight="1">
      <c r="A9" s="4" t="s">
        <v>135</v>
      </c>
      <c r="B9" s="3" t="s">
        <v>21</v>
      </c>
      <c r="C9" s="5" t="s">
        <v>5</v>
      </c>
      <c r="D9" s="5" t="s">
        <v>218</v>
      </c>
    </row>
    <row r="10" spans="1:4" s="6" customFormat="1" ht="19.5" customHeight="1">
      <c r="A10" s="4" t="s">
        <v>136</v>
      </c>
      <c r="B10" s="3" t="s">
        <v>22</v>
      </c>
      <c r="C10" s="5" t="s">
        <v>5</v>
      </c>
      <c r="D10" s="17">
        <v>39173</v>
      </c>
    </row>
    <row r="11" spans="1:4" s="6" customFormat="1" ht="20.25" customHeight="1">
      <c r="A11" s="84" t="s">
        <v>44</v>
      </c>
      <c r="B11" s="84"/>
      <c r="C11" s="84"/>
      <c r="D11" s="84"/>
    </row>
    <row r="12" spans="1:4" s="6" customFormat="1" ht="30" customHeight="1">
      <c r="A12" s="4" t="s">
        <v>137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4" t="s">
        <v>24</v>
      </c>
      <c r="B13" s="84"/>
      <c r="C13" s="84"/>
      <c r="D13" s="84"/>
    </row>
    <row r="14" spans="1:4" s="6" customFormat="1" ht="35.25" customHeight="1">
      <c r="A14" s="4" t="s">
        <v>138</v>
      </c>
      <c r="B14" s="7" t="s">
        <v>45</v>
      </c>
      <c r="C14" s="5" t="s">
        <v>5</v>
      </c>
      <c r="D14" s="5" t="s">
        <v>219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5">
        <v>2004</v>
      </c>
    </row>
    <row r="16" spans="1:4" s="6" customFormat="1" ht="33.75" customHeight="1">
      <c r="A16" s="4" t="s">
        <v>140</v>
      </c>
      <c r="B16" s="3" t="s">
        <v>25</v>
      </c>
      <c r="C16" s="8" t="s">
        <v>5</v>
      </c>
      <c r="D16" s="8" t="s">
        <v>235</v>
      </c>
    </row>
    <row r="17" spans="1:4" s="6" customFormat="1" ht="19.5" customHeight="1">
      <c r="A17" s="4" t="s">
        <v>145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146</v>
      </c>
      <c r="B18" s="3" t="s">
        <v>27</v>
      </c>
      <c r="C18" s="8" t="s">
        <v>5</v>
      </c>
      <c r="D18" s="18">
        <v>10</v>
      </c>
    </row>
    <row r="19" spans="1:4" s="6" customFormat="1" ht="19.5" customHeight="1">
      <c r="A19" s="4" t="s">
        <v>147</v>
      </c>
      <c r="B19" s="4" t="s">
        <v>39</v>
      </c>
      <c r="C19" s="8" t="s">
        <v>6</v>
      </c>
      <c r="D19" s="8">
        <v>10</v>
      </c>
    </row>
    <row r="20" spans="1:4" s="6" customFormat="1" ht="19.5" customHeight="1">
      <c r="A20" s="4" t="s">
        <v>148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28</v>
      </c>
      <c r="C21" s="8" t="s">
        <v>6</v>
      </c>
      <c r="D21" s="8">
        <v>3</v>
      </c>
    </row>
    <row r="22" spans="1:4" s="6" customFormat="1" ht="19.5" customHeight="1">
      <c r="A22" s="4" t="s">
        <v>150</v>
      </c>
      <c r="B22" s="3" t="s">
        <v>29</v>
      </c>
      <c r="C22" s="8" t="s">
        <v>6</v>
      </c>
      <c r="D22" s="8">
        <v>3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120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120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 t="s">
        <v>204</v>
      </c>
    </row>
    <row r="26" spans="1:4" s="6" customFormat="1" ht="19.5" customHeight="1">
      <c r="A26" s="4" t="s">
        <v>154</v>
      </c>
      <c r="B26" s="3" t="s">
        <v>30</v>
      </c>
      <c r="C26" s="5" t="s">
        <v>7</v>
      </c>
      <c r="D26" s="5">
        <v>6188.9</v>
      </c>
    </row>
    <row r="27" spans="1:4" s="6" customFormat="1" ht="19.5" customHeight="1">
      <c r="A27" s="4" t="s">
        <v>155</v>
      </c>
      <c r="B27" s="4" t="s">
        <v>41</v>
      </c>
      <c r="C27" s="5" t="s">
        <v>7</v>
      </c>
      <c r="D27" s="5">
        <v>5832.3</v>
      </c>
    </row>
    <row r="28" spans="1:4" s="6" customFormat="1" ht="19.5" customHeight="1">
      <c r="A28" s="4" t="s">
        <v>156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157</v>
      </c>
      <c r="B29" s="4" t="s">
        <v>43</v>
      </c>
      <c r="C29" s="5" t="s">
        <v>7</v>
      </c>
      <c r="D29" s="5">
        <v>2800.5</v>
      </c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224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20.3</v>
      </c>
    </row>
    <row r="33" spans="1:4" s="6" customFormat="1" ht="19.5" customHeight="1">
      <c r="A33" s="4" t="s">
        <v>164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3.25" customHeight="1">
      <c r="A36" s="4" t="s">
        <v>170</v>
      </c>
      <c r="B36" s="3" t="s">
        <v>167</v>
      </c>
      <c r="C36" s="5" t="s">
        <v>5</v>
      </c>
      <c r="D36" s="8" t="s">
        <v>236</v>
      </c>
    </row>
    <row r="37" spans="1:4" s="6" customFormat="1" ht="19.5" customHeight="1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>
      <c r="A38" s="84" t="s">
        <v>35</v>
      </c>
      <c r="B38" s="84"/>
      <c r="C38" s="84"/>
      <c r="D38" s="84"/>
    </row>
    <row r="39" spans="1:4" s="6" customFormat="1" ht="67.5" customHeight="1">
      <c r="A39" s="4" t="s">
        <v>172</v>
      </c>
      <c r="B39" s="3" t="s">
        <v>36</v>
      </c>
      <c r="C39" s="12" t="s">
        <v>5</v>
      </c>
      <c r="D39" s="8" t="s">
        <v>220</v>
      </c>
    </row>
    <row r="40" spans="1:4" s="6" customFormat="1" ht="19.5" customHeight="1">
      <c r="A40" s="4" t="s">
        <v>173</v>
      </c>
      <c r="B40" s="3" t="s">
        <v>37</v>
      </c>
      <c r="C40" s="12" t="s">
        <v>5</v>
      </c>
      <c r="D40" s="12" t="s">
        <v>204</v>
      </c>
    </row>
    <row r="41" spans="1:4" s="6" customFormat="1" ht="19.5" customHeight="1">
      <c r="A41" s="4" t="s">
        <v>174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3">
      <selection activeCell="A44" sqref="A44:IV44"/>
    </sheetView>
  </sheetViews>
  <sheetFormatPr defaultColWidth="9.140625" defaultRowHeight="15" outlineLevelCol="1"/>
  <cols>
    <col min="1" max="1" width="5.8515625" style="1" customWidth="1"/>
    <col min="2" max="2" width="47.28125" style="77" customWidth="1"/>
    <col min="3" max="3" width="10.57421875" style="1" customWidth="1"/>
    <col min="4" max="4" width="14.00390625" style="66" bestFit="1" customWidth="1"/>
    <col min="5" max="5" width="7.00390625" style="66" customWidth="1"/>
    <col min="6" max="6" width="11.00390625" style="31" hidden="1" customWidth="1" outlineLevel="1"/>
    <col min="7" max="8" width="10.421875" style="31" hidden="1" customWidth="1" outlineLevel="1"/>
    <col min="9" max="9" width="11.421875" style="31" hidden="1" customWidth="1" outlineLevel="1"/>
    <col min="10" max="10" width="12.140625" style="33" hidden="1" customWidth="1" outlineLevel="1"/>
    <col min="11" max="11" width="11.28125" style="20" bestFit="1" customWidth="1" collapsed="1"/>
    <col min="12" max="12" width="9.140625" style="21" customWidth="1"/>
    <col min="13" max="16384" width="9.140625" style="1" customWidth="1"/>
  </cols>
  <sheetData>
    <row r="1" spans="1:5" ht="36.75" customHeight="1">
      <c r="A1" s="85" t="s">
        <v>336</v>
      </c>
      <c r="B1" s="85"/>
      <c r="C1" s="85"/>
      <c r="D1" s="85"/>
      <c r="E1" s="65"/>
    </row>
    <row r="2" spans="2:4" ht="30" customHeight="1">
      <c r="B2" s="104" t="s">
        <v>280</v>
      </c>
      <c r="C2" s="104"/>
      <c r="D2" s="104"/>
    </row>
    <row r="3" spans="1:11" ht="35.25" customHeight="1">
      <c r="A3" s="23" t="s">
        <v>0</v>
      </c>
      <c r="B3" s="24" t="s">
        <v>1</v>
      </c>
      <c r="C3" s="25" t="s">
        <v>2</v>
      </c>
      <c r="D3" s="26" t="s">
        <v>3</v>
      </c>
      <c r="E3" s="67"/>
      <c r="G3" s="68"/>
      <c r="H3" s="68"/>
      <c r="I3" s="68"/>
      <c r="J3" s="78"/>
      <c r="K3" s="21"/>
    </row>
    <row r="4" spans="1:12" s="6" customFormat="1" ht="19.5" customHeight="1">
      <c r="A4" s="23">
        <v>1</v>
      </c>
      <c r="B4" s="24" t="s">
        <v>4</v>
      </c>
      <c r="C4" s="23" t="s">
        <v>5</v>
      </c>
      <c r="D4" s="27" t="s">
        <v>348</v>
      </c>
      <c r="E4" s="69"/>
      <c r="F4" s="68"/>
      <c r="G4" s="68"/>
      <c r="H4" s="68"/>
      <c r="I4" s="68"/>
      <c r="J4" s="78"/>
      <c r="K4" s="21"/>
      <c r="L4" s="21"/>
    </row>
    <row r="5" spans="1:12" s="6" customFormat="1" ht="19.5" customHeight="1">
      <c r="A5" s="23">
        <v>2</v>
      </c>
      <c r="B5" s="24" t="s">
        <v>115</v>
      </c>
      <c r="C5" s="23" t="s">
        <v>5</v>
      </c>
      <c r="D5" s="27" t="s">
        <v>349</v>
      </c>
      <c r="E5" s="69"/>
      <c r="F5" s="68"/>
      <c r="G5" s="68"/>
      <c r="H5" s="68"/>
      <c r="I5" s="68"/>
      <c r="J5" s="78"/>
      <c r="K5" s="21"/>
      <c r="L5" s="21"/>
    </row>
    <row r="6" spans="1:12" s="6" customFormat="1" ht="19.5" customHeight="1">
      <c r="A6" s="23">
        <v>3</v>
      </c>
      <c r="B6" s="24" t="s">
        <v>116</v>
      </c>
      <c r="C6" s="23" t="s">
        <v>5</v>
      </c>
      <c r="D6" s="27" t="s">
        <v>350</v>
      </c>
      <c r="E6" s="69"/>
      <c r="F6" s="68"/>
      <c r="G6" s="68"/>
      <c r="H6" s="68"/>
      <c r="I6" s="68"/>
      <c r="J6" s="78"/>
      <c r="K6" s="21"/>
      <c r="L6" s="21"/>
    </row>
    <row r="7" spans="1:12" s="6" customFormat="1" ht="30" customHeight="1">
      <c r="A7" s="23">
        <v>4</v>
      </c>
      <c r="B7" s="99" t="s">
        <v>340</v>
      </c>
      <c r="C7" s="100"/>
      <c r="D7" s="102"/>
      <c r="E7" s="70"/>
      <c r="F7" s="68"/>
      <c r="G7" s="68"/>
      <c r="H7" s="68"/>
      <c r="I7" s="68"/>
      <c r="J7" s="78"/>
      <c r="K7" s="21"/>
      <c r="L7" s="21"/>
    </row>
    <row r="8" spans="1:12" s="6" customFormat="1" ht="30" customHeight="1">
      <c r="A8" s="23">
        <v>5</v>
      </c>
      <c r="B8" s="24" t="s">
        <v>117</v>
      </c>
      <c r="C8" s="23" t="s">
        <v>18</v>
      </c>
      <c r="D8" s="28">
        <f>'[4]трансп'!AB57</f>
        <v>-1909775.0520000001</v>
      </c>
      <c r="E8" s="71"/>
      <c r="F8" s="68"/>
      <c r="G8" s="68"/>
      <c r="H8" s="68"/>
      <c r="I8" s="68"/>
      <c r="J8" s="78"/>
      <c r="K8" s="21"/>
      <c r="L8" s="21"/>
    </row>
    <row r="9" spans="1:12" s="6" customFormat="1" ht="19.5" customHeight="1">
      <c r="A9" s="23">
        <v>6</v>
      </c>
      <c r="B9" s="29" t="s">
        <v>127</v>
      </c>
      <c r="C9" s="23" t="s">
        <v>18</v>
      </c>
      <c r="D9" s="28">
        <f>'[4]трансп'!AB58</f>
        <v>0.08</v>
      </c>
      <c r="E9" s="71"/>
      <c r="F9" s="68"/>
      <c r="G9" s="68"/>
      <c r="H9" s="68"/>
      <c r="I9" s="68"/>
      <c r="J9" s="78"/>
      <c r="K9" s="21"/>
      <c r="L9" s="21"/>
    </row>
    <row r="10" spans="1:12" s="6" customFormat="1" ht="19.5" customHeight="1">
      <c r="A10" s="23">
        <v>7</v>
      </c>
      <c r="B10" s="29" t="s">
        <v>128</v>
      </c>
      <c r="C10" s="23" t="s">
        <v>18</v>
      </c>
      <c r="D10" s="28">
        <f>'[4]трансп'!AB59</f>
        <v>296238.36</v>
      </c>
      <c r="E10" s="71"/>
      <c r="F10" s="68"/>
      <c r="G10" s="68"/>
      <c r="H10" s="68"/>
      <c r="I10" s="68"/>
      <c r="J10" s="78"/>
      <c r="K10" s="21"/>
      <c r="L10" s="21"/>
    </row>
    <row r="11" spans="1:12" s="6" customFormat="1" ht="47.25">
      <c r="A11" s="23">
        <v>8</v>
      </c>
      <c r="B11" s="34" t="s">
        <v>266</v>
      </c>
      <c r="C11" s="23" t="s">
        <v>18</v>
      </c>
      <c r="D11" s="28">
        <f>'[4]трансп'!AB60</f>
        <v>2217198.06</v>
      </c>
      <c r="E11" s="67"/>
      <c r="F11" s="68"/>
      <c r="G11" s="68"/>
      <c r="H11" s="68"/>
      <c r="I11" s="68"/>
      <c r="J11" s="78"/>
      <c r="K11" s="21"/>
      <c r="L11" s="21"/>
    </row>
    <row r="12" spans="1:12" s="6" customFormat="1" ht="19.5" customHeight="1">
      <c r="A12" s="23">
        <v>9</v>
      </c>
      <c r="B12" s="35" t="s">
        <v>281</v>
      </c>
      <c r="C12" s="23" t="s">
        <v>18</v>
      </c>
      <c r="D12" s="28">
        <f>'[4]трансп'!AB61</f>
        <v>1351599.888</v>
      </c>
      <c r="E12" s="71"/>
      <c r="F12" s="68"/>
      <c r="G12" s="68"/>
      <c r="H12" s="68"/>
      <c r="I12" s="68"/>
      <c r="J12" s="78"/>
      <c r="K12" s="21"/>
      <c r="L12" s="21"/>
    </row>
    <row r="13" spans="1:12" s="6" customFormat="1" ht="19.5" customHeight="1">
      <c r="A13" s="23">
        <v>10</v>
      </c>
      <c r="B13" s="29" t="s">
        <v>129</v>
      </c>
      <c r="C13" s="23" t="s">
        <v>18</v>
      </c>
      <c r="D13" s="28">
        <f>'[4]трансп'!AB62</f>
        <v>508722.612</v>
      </c>
      <c r="E13" s="71"/>
      <c r="F13" s="68"/>
      <c r="G13" s="68"/>
      <c r="H13" s="68"/>
      <c r="I13" s="68"/>
      <c r="J13" s="78"/>
      <c r="K13" s="21"/>
      <c r="L13" s="21"/>
    </row>
    <row r="14" spans="1:12" s="6" customFormat="1" ht="20.25" customHeight="1">
      <c r="A14" s="23">
        <v>11</v>
      </c>
      <c r="B14" s="29" t="s">
        <v>130</v>
      </c>
      <c r="C14" s="23" t="s">
        <v>18</v>
      </c>
      <c r="D14" s="28">
        <f>'[4]трансп'!AB63</f>
        <v>356875.56</v>
      </c>
      <c r="E14" s="71"/>
      <c r="F14" s="68"/>
      <c r="G14" s="68"/>
      <c r="H14" s="68"/>
      <c r="I14" s="68"/>
      <c r="J14" s="78"/>
      <c r="K14" s="21"/>
      <c r="L14" s="21"/>
    </row>
    <row r="15" spans="1:12" s="6" customFormat="1" ht="20.25" customHeight="1">
      <c r="A15" s="23">
        <v>12</v>
      </c>
      <c r="B15" s="24" t="s">
        <v>118</v>
      </c>
      <c r="C15" s="23" t="s">
        <v>18</v>
      </c>
      <c r="D15" s="28">
        <f>'[4]трансп'!AB64</f>
        <v>2187553.62</v>
      </c>
      <c r="E15" s="67"/>
      <c r="F15" s="68"/>
      <c r="G15" s="68"/>
      <c r="H15" s="68"/>
      <c r="I15" s="68"/>
      <c r="J15" s="78"/>
      <c r="K15" s="21"/>
      <c r="L15" s="21"/>
    </row>
    <row r="16" spans="1:12" s="6" customFormat="1" ht="20.25" customHeight="1">
      <c r="A16" s="23">
        <v>13</v>
      </c>
      <c r="B16" s="29" t="s">
        <v>187</v>
      </c>
      <c r="C16" s="23" t="s">
        <v>18</v>
      </c>
      <c r="D16" s="28">
        <f>'[4]трансп'!AB65</f>
        <v>2187553.62</v>
      </c>
      <c r="E16" s="71"/>
      <c r="F16" s="68"/>
      <c r="G16" s="68"/>
      <c r="H16" s="68"/>
      <c r="I16" s="68"/>
      <c r="J16" s="78"/>
      <c r="K16" s="21"/>
      <c r="L16" s="21"/>
    </row>
    <row r="17" spans="1:12" s="6" customFormat="1" ht="20.25" customHeight="1">
      <c r="A17" s="23">
        <v>14</v>
      </c>
      <c r="B17" s="29" t="s">
        <v>188</v>
      </c>
      <c r="C17" s="23" t="s">
        <v>18</v>
      </c>
      <c r="D17" s="28">
        <f>'[4]трансп'!AB66</f>
        <v>0</v>
      </c>
      <c r="E17" s="71"/>
      <c r="F17" s="68"/>
      <c r="G17" s="68"/>
      <c r="H17" s="68"/>
      <c r="I17" s="68"/>
      <c r="J17" s="78"/>
      <c r="K17" s="21"/>
      <c r="L17" s="21"/>
    </row>
    <row r="18" spans="1:12" s="6" customFormat="1" ht="20.25" customHeight="1">
      <c r="A18" s="23">
        <v>15</v>
      </c>
      <c r="B18" s="29" t="s">
        <v>131</v>
      </c>
      <c r="C18" s="23" t="s">
        <v>18</v>
      </c>
      <c r="D18" s="28">
        <f>'[4]трансп'!AB67</f>
        <v>0</v>
      </c>
      <c r="E18" s="71"/>
      <c r="F18" s="68"/>
      <c r="G18" s="68"/>
      <c r="H18" s="68"/>
      <c r="I18" s="68"/>
      <c r="J18" s="78"/>
      <c r="K18" s="21"/>
      <c r="L18" s="21"/>
    </row>
    <row r="19" spans="1:12" s="6" customFormat="1" ht="31.5">
      <c r="A19" s="23">
        <v>16</v>
      </c>
      <c r="B19" s="29" t="s">
        <v>132</v>
      </c>
      <c r="C19" s="23" t="s">
        <v>18</v>
      </c>
      <c r="D19" s="28">
        <f>'[4]трансп'!AB68</f>
        <v>0</v>
      </c>
      <c r="E19" s="71"/>
      <c r="F19" s="68"/>
      <c r="G19" s="68"/>
      <c r="H19" s="68"/>
      <c r="I19" s="68"/>
      <c r="J19" s="78"/>
      <c r="K19" s="21"/>
      <c r="L19" s="21"/>
    </row>
    <row r="20" spans="1:12" s="6" customFormat="1" ht="20.25" customHeight="1">
      <c r="A20" s="23">
        <v>17</v>
      </c>
      <c r="B20" s="29" t="s">
        <v>133</v>
      </c>
      <c r="C20" s="23" t="s">
        <v>18</v>
      </c>
      <c r="D20" s="28">
        <f>'[4]трансп'!AB69</f>
        <v>0</v>
      </c>
      <c r="E20" s="71"/>
      <c r="F20" s="68"/>
      <c r="G20" s="68"/>
      <c r="H20" s="68"/>
      <c r="I20" s="68"/>
      <c r="J20" s="78"/>
      <c r="K20" s="21"/>
      <c r="L20" s="21"/>
    </row>
    <row r="21" spans="1:12" s="6" customFormat="1" ht="24" customHeight="1">
      <c r="A21" s="23">
        <v>18</v>
      </c>
      <c r="B21" s="24" t="s">
        <v>119</v>
      </c>
      <c r="C21" s="23" t="s">
        <v>18</v>
      </c>
      <c r="D21" s="28">
        <f>'[4]трансп'!AB70</f>
        <v>277778.56799999997</v>
      </c>
      <c r="E21" s="67"/>
      <c r="F21" s="68"/>
      <c r="G21" s="68"/>
      <c r="H21" s="68"/>
      <c r="I21" s="68"/>
      <c r="J21" s="78"/>
      <c r="K21" s="21"/>
      <c r="L21" s="21"/>
    </row>
    <row r="22" spans="1:12" s="6" customFormat="1" ht="31.5">
      <c r="A22" s="23">
        <v>19</v>
      </c>
      <c r="B22" s="29" t="s">
        <v>120</v>
      </c>
      <c r="C22" s="23" t="s">
        <v>18</v>
      </c>
      <c r="D22" s="28">
        <f>'[4]трансп'!AB71</f>
        <v>-2150195.0900000003</v>
      </c>
      <c r="E22" s="71"/>
      <c r="F22" s="72"/>
      <c r="G22" s="72"/>
      <c r="H22" s="72"/>
      <c r="I22" s="72"/>
      <c r="J22" s="79"/>
      <c r="K22" s="21"/>
      <c r="L22" s="21"/>
    </row>
    <row r="23" spans="1:12" s="6" customFormat="1" ht="20.25" customHeight="1">
      <c r="A23" s="23">
        <v>20</v>
      </c>
      <c r="B23" s="29" t="s">
        <v>125</v>
      </c>
      <c r="C23" s="23" t="s">
        <v>18</v>
      </c>
      <c r="D23" s="28">
        <f>'[4]трансп'!AB72</f>
        <v>146.45</v>
      </c>
      <c r="E23" s="71"/>
      <c r="F23" s="72"/>
      <c r="G23" s="72"/>
      <c r="H23" s="72"/>
      <c r="I23" s="72"/>
      <c r="J23" s="79"/>
      <c r="K23" s="21"/>
      <c r="L23" s="21"/>
    </row>
    <row r="24" spans="1:12" s="6" customFormat="1" ht="20.25" customHeight="1">
      <c r="A24" s="23">
        <v>21</v>
      </c>
      <c r="B24" s="29" t="s">
        <v>126</v>
      </c>
      <c r="C24" s="23" t="s">
        <v>18</v>
      </c>
      <c r="D24" s="28">
        <f>'[4]трансп'!AB73</f>
        <v>326029.17</v>
      </c>
      <c r="E24" s="71"/>
      <c r="F24" s="73" t="s">
        <v>341</v>
      </c>
      <c r="G24" s="73" t="s">
        <v>342</v>
      </c>
      <c r="H24" s="73"/>
      <c r="I24" s="73" t="s">
        <v>343</v>
      </c>
      <c r="J24" s="74" t="s">
        <v>344</v>
      </c>
      <c r="K24" s="21"/>
      <c r="L24" s="21"/>
    </row>
    <row r="25" spans="1:12" s="6" customFormat="1" ht="51" customHeight="1">
      <c r="A25" s="23">
        <v>22</v>
      </c>
      <c r="B25" s="82" t="s">
        <v>267</v>
      </c>
      <c r="C25" s="23" t="s">
        <v>18</v>
      </c>
      <c r="D25" s="28">
        <f>'[4]трансп'!AB74</f>
        <v>2457877.467653912</v>
      </c>
      <c r="E25" s="70"/>
      <c r="F25" s="73">
        <f>SUM(F26:F38)</f>
        <v>30.939999999999998</v>
      </c>
      <c r="G25" s="73">
        <f>SUM(G26:G38)</f>
        <v>32.65</v>
      </c>
      <c r="H25" s="73"/>
      <c r="I25" s="73"/>
      <c r="J25" s="74"/>
      <c r="K25" s="21"/>
      <c r="L25" s="21"/>
    </row>
    <row r="26" spans="1:12" s="6" customFormat="1" ht="20.25" customHeight="1">
      <c r="A26" s="23">
        <v>23</v>
      </c>
      <c r="B26" s="30" t="s">
        <v>243</v>
      </c>
      <c r="C26" s="23" t="s">
        <v>18</v>
      </c>
      <c r="D26" s="28">
        <f>'[4]трансп'!AB75</f>
        <v>356875.56</v>
      </c>
      <c r="E26" s="71"/>
      <c r="F26" s="73">
        <v>4.65</v>
      </c>
      <c r="G26" s="73">
        <v>4.91</v>
      </c>
      <c r="H26" s="73"/>
      <c r="I26" s="80">
        <v>5831.3</v>
      </c>
      <c r="J26" s="74">
        <f>(F26*6+G26*6)*I26</f>
        <v>334483.368</v>
      </c>
      <c r="K26" s="21"/>
      <c r="L26" s="21"/>
    </row>
    <row r="27" spans="1:12" s="6" customFormat="1" ht="20.25" customHeight="1">
      <c r="A27" s="23">
        <v>24</v>
      </c>
      <c r="B27" s="30" t="s">
        <v>246</v>
      </c>
      <c r="C27" s="23" t="s">
        <v>18</v>
      </c>
      <c r="D27" s="28">
        <f>'[4]трансп'!AB76</f>
        <v>749142.65</v>
      </c>
      <c r="E27" s="71"/>
      <c r="F27" s="73">
        <v>6.6</v>
      </c>
      <c r="G27" s="73">
        <v>7.03</v>
      </c>
      <c r="H27" s="73"/>
      <c r="I27" s="74">
        <f>I26</f>
        <v>5831.3</v>
      </c>
      <c r="J27" s="74">
        <f aca="true" t="shared" si="0" ref="J27:J38">(F27*6+G27*6)*I27</f>
        <v>476883.71400000004</v>
      </c>
      <c r="K27" s="21"/>
      <c r="L27" s="21"/>
    </row>
    <row r="28" spans="1:12" s="6" customFormat="1" ht="20.25" customHeight="1">
      <c r="A28" s="23">
        <v>25</v>
      </c>
      <c r="B28" s="30" t="s">
        <v>249</v>
      </c>
      <c r="C28" s="23" t="s">
        <v>18</v>
      </c>
      <c r="D28" s="28">
        <f>'[4]трансп'!AB77</f>
        <v>383116.41000000003</v>
      </c>
      <c r="E28" s="71"/>
      <c r="F28" s="73">
        <v>5</v>
      </c>
      <c r="G28" s="73">
        <v>5.28</v>
      </c>
      <c r="H28" s="73"/>
      <c r="I28" s="74">
        <f>I26</f>
        <v>5831.3</v>
      </c>
      <c r="J28" s="74">
        <f t="shared" si="0"/>
        <v>359674.58400000003</v>
      </c>
      <c r="K28" s="21"/>
      <c r="L28" s="21"/>
    </row>
    <row r="29" spans="1:12" s="6" customFormat="1" ht="19.5" customHeight="1">
      <c r="A29" s="23">
        <v>26</v>
      </c>
      <c r="B29" s="30" t="s">
        <v>250</v>
      </c>
      <c r="C29" s="23" t="s">
        <v>18</v>
      </c>
      <c r="D29" s="28">
        <f>'[4]трансп'!AB78</f>
        <v>37087.06800000001</v>
      </c>
      <c r="E29" s="71"/>
      <c r="F29" s="73">
        <v>0.49</v>
      </c>
      <c r="G29" s="73">
        <v>0.52</v>
      </c>
      <c r="H29" s="73"/>
      <c r="I29" s="74">
        <f>I26</f>
        <v>5831.3</v>
      </c>
      <c r="J29" s="74">
        <f t="shared" si="0"/>
        <v>35337.67800000001</v>
      </c>
      <c r="K29" s="21"/>
      <c r="L29" s="21"/>
    </row>
    <row r="30" spans="1:12" s="6" customFormat="1" ht="30" customHeight="1">
      <c r="A30" s="23">
        <v>27</v>
      </c>
      <c r="B30" s="30" t="s">
        <v>251</v>
      </c>
      <c r="C30" s="23" t="s">
        <v>18</v>
      </c>
      <c r="D30" s="28">
        <f>'[4]трансп'!AB79</f>
        <v>201179.85</v>
      </c>
      <c r="E30" s="71"/>
      <c r="F30" s="73">
        <v>2.6</v>
      </c>
      <c r="G30" s="73">
        <v>2.75</v>
      </c>
      <c r="H30" s="73"/>
      <c r="I30" s="74">
        <f aca="true" t="shared" si="1" ref="I30:I42">I29</f>
        <v>5831.3</v>
      </c>
      <c r="J30" s="74">
        <f t="shared" si="0"/>
        <v>187184.73</v>
      </c>
      <c r="K30" s="21"/>
      <c r="L30" s="21"/>
    </row>
    <row r="31" spans="1:12" s="6" customFormat="1" ht="19.5" customHeight="1">
      <c r="A31" s="23">
        <v>28</v>
      </c>
      <c r="B31" s="30" t="s">
        <v>253</v>
      </c>
      <c r="C31" s="23" t="s">
        <v>18</v>
      </c>
      <c r="D31" s="28">
        <f>'[4]трансп'!AB80</f>
        <v>80821.81800000001</v>
      </c>
      <c r="E31" s="71"/>
      <c r="F31" s="73">
        <v>0.8</v>
      </c>
      <c r="G31" s="73">
        <v>1</v>
      </c>
      <c r="H31" s="73"/>
      <c r="I31" s="74">
        <f t="shared" si="1"/>
        <v>5831.3</v>
      </c>
      <c r="J31" s="74">
        <f t="shared" si="0"/>
        <v>62978.04000000001</v>
      </c>
      <c r="K31" s="21"/>
      <c r="L31" s="21"/>
    </row>
    <row r="32" spans="1:12" s="6" customFormat="1" ht="78.75">
      <c r="A32" s="23">
        <v>29</v>
      </c>
      <c r="B32" s="30" t="s">
        <v>254</v>
      </c>
      <c r="C32" s="23" t="s">
        <v>18</v>
      </c>
      <c r="D32" s="28">
        <f>'[4]трансп'!AB81</f>
        <v>329585.076</v>
      </c>
      <c r="E32" s="71"/>
      <c r="F32" s="73">
        <v>4.18</v>
      </c>
      <c r="G32" s="73">
        <v>4.53</v>
      </c>
      <c r="H32" s="73"/>
      <c r="I32" s="74">
        <f t="shared" si="1"/>
        <v>5831.3</v>
      </c>
      <c r="J32" s="74">
        <f t="shared" si="0"/>
        <v>304743.738</v>
      </c>
      <c r="K32" s="21"/>
      <c r="L32" s="21"/>
    </row>
    <row r="33" spans="1:12" s="6" customFormat="1" ht="30" customHeight="1">
      <c r="A33" s="23">
        <v>30</v>
      </c>
      <c r="B33" s="30" t="s">
        <v>255</v>
      </c>
      <c r="C33" s="23" t="s">
        <v>18</v>
      </c>
      <c r="D33" s="28">
        <f>'[4]трансп'!AB82</f>
        <v>4198.536</v>
      </c>
      <c r="E33" s="71"/>
      <c r="F33" s="73">
        <v>0.06</v>
      </c>
      <c r="G33" s="73">
        <v>0.06</v>
      </c>
      <c r="H33" s="73"/>
      <c r="I33" s="74">
        <f t="shared" si="1"/>
        <v>5831.3</v>
      </c>
      <c r="J33" s="74">
        <f t="shared" si="0"/>
        <v>4198.536</v>
      </c>
      <c r="K33" s="21"/>
      <c r="L33" s="21"/>
    </row>
    <row r="34" spans="1:12" s="6" customFormat="1" ht="30" customHeight="1">
      <c r="A34" s="23">
        <v>31</v>
      </c>
      <c r="B34" s="30" t="s">
        <v>268</v>
      </c>
      <c r="C34" s="23" t="s">
        <v>18</v>
      </c>
      <c r="D34" s="28">
        <f>'[4]трансп'!AB83</f>
        <v>0</v>
      </c>
      <c r="E34" s="71"/>
      <c r="F34" s="73">
        <v>0</v>
      </c>
      <c r="G34" s="73">
        <v>0</v>
      </c>
      <c r="H34" s="73"/>
      <c r="I34" s="74">
        <f t="shared" si="1"/>
        <v>5831.3</v>
      </c>
      <c r="J34" s="74">
        <f t="shared" si="0"/>
        <v>0</v>
      </c>
      <c r="K34" s="21"/>
      <c r="L34" s="21"/>
    </row>
    <row r="35" spans="1:12" s="6" customFormat="1" ht="19.5" customHeight="1">
      <c r="A35" s="23">
        <v>32</v>
      </c>
      <c r="B35" s="30" t="s">
        <v>257</v>
      </c>
      <c r="C35" s="23" t="s">
        <v>18</v>
      </c>
      <c r="D35" s="28">
        <f>'[4]трансп'!AB84</f>
        <v>10846.218</v>
      </c>
      <c r="E35" s="71"/>
      <c r="F35" s="73">
        <v>0.14</v>
      </c>
      <c r="G35" s="73">
        <v>0.15</v>
      </c>
      <c r="H35" s="73"/>
      <c r="I35" s="74">
        <f t="shared" si="1"/>
        <v>5831.3</v>
      </c>
      <c r="J35" s="74">
        <f t="shared" si="0"/>
        <v>10146.462</v>
      </c>
      <c r="K35" s="21"/>
      <c r="L35" s="21"/>
    </row>
    <row r="36" spans="1:12" s="6" customFormat="1" ht="32.25" customHeight="1">
      <c r="A36" s="23">
        <v>33</v>
      </c>
      <c r="B36" s="30" t="s">
        <v>259</v>
      </c>
      <c r="C36" s="23" t="s">
        <v>18</v>
      </c>
      <c r="D36" s="28">
        <f>'[4]трансп'!AB85</f>
        <v>2799.0240000000003</v>
      </c>
      <c r="E36" s="71"/>
      <c r="F36" s="73">
        <v>0.04</v>
      </c>
      <c r="G36" s="73">
        <v>0.04</v>
      </c>
      <c r="H36" s="73"/>
      <c r="I36" s="74">
        <f t="shared" si="1"/>
        <v>5831.3</v>
      </c>
      <c r="J36" s="74">
        <f t="shared" si="0"/>
        <v>2799.024</v>
      </c>
      <c r="K36" s="21"/>
      <c r="L36" s="21"/>
    </row>
    <row r="37" spans="1:12" s="6" customFormat="1" ht="31.5">
      <c r="A37" s="23">
        <v>34</v>
      </c>
      <c r="B37" s="30" t="s">
        <v>345</v>
      </c>
      <c r="C37" s="23" t="s">
        <v>18</v>
      </c>
      <c r="D37" s="28">
        <f>'[4]трансп'!AB86</f>
        <v>107062.668</v>
      </c>
      <c r="E37" s="71"/>
      <c r="F37" s="73">
        <v>4.88</v>
      </c>
      <c r="G37" s="73">
        <v>4.88</v>
      </c>
      <c r="H37" s="73"/>
      <c r="I37" s="74">
        <f t="shared" si="1"/>
        <v>5831.3</v>
      </c>
      <c r="J37" s="74">
        <f t="shared" si="0"/>
        <v>341480.928</v>
      </c>
      <c r="K37" s="21"/>
      <c r="L37" s="21"/>
    </row>
    <row r="38" spans="1:12" s="6" customFormat="1" ht="15.75">
      <c r="A38" s="23">
        <v>35</v>
      </c>
      <c r="B38" s="30" t="s">
        <v>351</v>
      </c>
      <c r="C38" s="23" t="s">
        <v>18</v>
      </c>
      <c r="D38" s="28">
        <f>'[4]трансп'!AB87</f>
        <v>0</v>
      </c>
      <c r="E38" s="71"/>
      <c r="F38" s="73">
        <v>1.5</v>
      </c>
      <c r="G38" s="73">
        <v>1.5</v>
      </c>
      <c r="H38" s="73"/>
      <c r="I38" s="74">
        <f t="shared" si="1"/>
        <v>5831.3</v>
      </c>
      <c r="J38" s="74">
        <f t="shared" si="0"/>
        <v>104963.40000000001</v>
      </c>
      <c r="K38" s="21"/>
      <c r="L38" s="21"/>
    </row>
    <row r="39" spans="1:12" s="6" customFormat="1" ht="19.5" customHeight="1">
      <c r="A39" s="23">
        <v>36</v>
      </c>
      <c r="B39" s="30" t="s">
        <v>269</v>
      </c>
      <c r="C39" s="23" t="s">
        <v>18</v>
      </c>
      <c r="D39" s="28">
        <f>'[4]трансп'!AB88</f>
        <v>3569.297256000001</v>
      </c>
      <c r="E39" s="71"/>
      <c r="F39" s="73">
        <v>0.05</v>
      </c>
      <c r="G39" s="73">
        <v>0.05</v>
      </c>
      <c r="H39" s="73">
        <v>0.05</v>
      </c>
      <c r="I39" s="74">
        <f t="shared" si="1"/>
        <v>5831.3</v>
      </c>
      <c r="J39" s="74">
        <f>(F39*6+G39*3+H39*3)*I39</f>
        <v>3498.7800000000007</v>
      </c>
      <c r="K39" s="21"/>
      <c r="L39" s="21"/>
    </row>
    <row r="40" spans="1:12" s="6" customFormat="1" ht="19.5" customHeight="1">
      <c r="A40" s="23">
        <v>37</v>
      </c>
      <c r="B40" s="30" t="s">
        <v>270</v>
      </c>
      <c r="C40" s="23" t="s">
        <v>18</v>
      </c>
      <c r="D40" s="28">
        <f>'[4]трансп'!AB89</f>
        <v>21640.761501912002</v>
      </c>
      <c r="E40" s="71"/>
      <c r="F40" s="73">
        <v>0.29</v>
      </c>
      <c r="G40" s="73">
        <v>0.29</v>
      </c>
      <c r="H40" s="73">
        <v>0.3</v>
      </c>
      <c r="I40" s="74">
        <f t="shared" si="1"/>
        <v>5831.3</v>
      </c>
      <c r="J40" s="74">
        <f>(F40*6+G40*3+H40*3)*I40</f>
        <v>20467.862999999998</v>
      </c>
      <c r="K40" s="21"/>
      <c r="L40" s="21"/>
    </row>
    <row r="41" spans="1:12" s="6" customFormat="1" ht="19.5" customHeight="1">
      <c r="A41" s="23">
        <v>38</v>
      </c>
      <c r="B41" s="30" t="s">
        <v>347</v>
      </c>
      <c r="C41" s="23" t="s">
        <v>18</v>
      </c>
      <c r="D41" s="28">
        <f>'[4]трансп'!AB90</f>
        <v>6190.800336</v>
      </c>
      <c r="E41" s="71"/>
      <c r="F41" s="73">
        <v>0.08</v>
      </c>
      <c r="G41" s="73">
        <v>0.08</v>
      </c>
      <c r="H41" s="73">
        <v>0.08</v>
      </c>
      <c r="I41" s="74">
        <f t="shared" si="1"/>
        <v>5831.3</v>
      </c>
      <c r="J41" s="74">
        <f>(F41*6+G41*3+H41*3)*I41</f>
        <v>5598.048</v>
      </c>
      <c r="K41" s="21"/>
      <c r="L41" s="21"/>
    </row>
    <row r="42" spans="1:12" s="6" customFormat="1" ht="19.5" customHeight="1">
      <c r="A42" s="23">
        <v>39</v>
      </c>
      <c r="B42" s="30" t="s">
        <v>271</v>
      </c>
      <c r="C42" s="23" t="s">
        <v>18</v>
      </c>
      <c r="D42" s="28">
        <f>'[4]трансп'!AB91</f>
        <v>163761.73056</v>
      </c>
      <c r="E42" s="71"/>
      <c r="F42" s="73">
        <v>2.16</v>
      </c>
      <c r="G42" s="73">
        <v>2.27</v>
      </c>
      <c r="H42" s="73">
        <v>2.27</v>
      </c>
      <c r="I42" s="74">
        <f t="shared" si="1"/>
        <v>5831.3</v>
      </c>
      <c r="J42" s="74">
        <f>(F42*6+G42*3+H42*3)*I42</f>
        <v>154995.95400000003</v>
      </c>
      <c r="K42" s="21"/>
      <c r="L42" s="21"/>
    </row>
    <row r="44" spans="2:10" s="66" customFormat="1" ht="15.75">
      <c r="B44" s="105" t="s">
        <v>352</v>
      </c>
      <c r="F44" s="31"/>
      <c r="G44" s="31"/>
      <c r="H44" s="33"/>
      <c r="I44" s="20"/>
      <c r="J44" s="20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7" t="s">
        <v>88</v>
      </c>
      <c r="B1" s="87"/>
      <c r="C1" s="87"/>
      <c r="D1" s="87"/>
    </row>
    <row r="2" spans="1:4" s="14" customFormat="1" ht="23.25" customHeight="1">
      <c r="A2" s="16"/>
      <c r="B2" s="15" t="s">
        <v>280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4" t="s">
        <v>46</v>
      </c>
      <c r="B6" s="84"/>
      <c r="C6" s="84"/>
      <c r="D6" s="84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221</v>
      </c>
    </row>
    <row r="8" spans="1:4" s="6" customFormat="1" ht="19.5" customHeight="1">
      <c r="A8" s="84" t="s">
        <v>175</v>
      </c>
      <c r="B8" s="84"/>
      <c r="C8" s="84"/>
      <c r="D8" s="84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206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222</v>
      </c>
    </row>
    <row r="11" spans="1:4" s="6" customFormat="1" ht="19.5" customHeight="1">
      <c r="A11" s="84" t="s">
        <v>89</v>
      </c>
      <c r="B11" s="84"/>
      <c r="C11" s="84"/>
      <c r="D11" s="84"/>
    </row>
    <row r="12" spans="1:4" s="6" customFormat="1" ht="33" customHeight="1">
      <c r="A12" s="4" t="s">
        <v>138</v>
      </c>
      <c r="B12" s="3" t="s">
        <v>48</v>
      </c>
      <c r="C12" s="5" t="s">
        <v>5</v>
      </c>
      <c r="D12" s="5" t="s">
        <v>214</v>
      </c>
    </row>
    <row r="13" spans="1:4" s="6" customFormat="1" ht="19.5" customHeight="1">
      <c r="A13" s="88" t="s">
        <v>49</v>
      </c>
      <c r="B13" s="88"/>
      <c r="C13" s="88"/>
      <c r="D13" s="88"/>
    </row>
    <row r="14" spans="1:4" s="6" customFormat="1" ht="19.5" customHeight="1">
      <c r="A14" s="4" t="s">
        <v>139</v>
      </c>
      <c r="B14" s="3" t="s">
        <v>50</v>
      </c>
      <c r="C14" s="5" t="s">
        <v>5</v>
      </c>
      <c r="D14" s="5" t="s">
        <v>207</v>
      </c>
    </row>
    <row r="15" spans="1:4" s="6" customFormat="1" ht="19.5" customHeight="1">
      <c r="A15" s="4" t="s">
        <v>140</v>
      </c>
      <c r="B15" s="3" t="s">
        <v>51</v>
      </c>
      <c r="C15" s="5" t="s">
        <v>5</v>
      </c>
      <c r="D15" s="8" t="s">
        <v>208</v>
      </c>
    </row>
    <row r="16" spans="1:4" s="6" customFormat="1" ht="19.5" customHeight="1">
      <c r="A16" s="88" t="s">
        <v>52</v>
      </c>
      <c r="B16" s="88"/>
      <c r="C16" s="88"/>
      <c r="D16" s="88"/>
    </row>
    <row r="17" spans="1:4" s="6" customFormat="1" ht="19.5" customHeight="1">
      <c r="A17" s="4" t="s">
        <v>145</v>
      </c>
      <c r="B17" s="3" t="s">
        <v>53</v>
      </c>
      <c r="C17" s="5" t="s">
        <v>7</v>
      </c>
      <c r="D17" s="5">
        <v>12083.9</v>
      </c>
    </row>
    <row r="18" spans="1:4" s="6" customFormat="1" ht="19.5" customHeight="1">
      <c r="A18" s="84" t="s">
        <v>54</v>
      </c>
      <c r="B18" s="84"/>
      <c r="C18" s="84"/>
      <c r="D18" s="84"/>
    </row>
    <row r="19" spans="1:4" s="6" customFormat="1" ht="31.5" customHeight="1">
      <c r="A19" s="4" t="s">
        <v>146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147</v>
      </c>
      <c r="B20" s="3" t="s">
        <v>56</v>
      </c>
      <c r="C20" s="8" t="s">
        <v>6</v>
      </c>
      <c r="D20" s="5">
        <v>3</v>
      </c>
    </row>
    <row r="21" spans="1:4" s="6" customFormat="1" ht="19.5" customHeight="1">
      <c r="A21" s="84" t="s">
        <v>90</v>
      </c>
      <c r="B21" s="84"/>
      <c r="C21" s="84"/>
      <c r="D21" s="84"/>
    </row>
    <row r="22" spans="1:4" s="6" customFormat="1" ht="19.5" customHeight="1">
      <c r="A22" s="4" t="s">
        <v>148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58</v>
      </c>
      <c r="C23" s="5" t="s">
        <v>5</v>
      </c>
      <c r="D23" s="8" t="s">
        <v>216</v>
      </c>
    </row>
    <row r="24" spans="1:4" s="6" customFormat="1" ht="19.5" customHeight="1">
      <c r="A24" s="4" t="s">
        <v>150</v>
      </c>
      <c r="B24" s="7" t="s">
        <v>59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216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216</v>
      </c>
    </row>
    <row r="30" spans="1:4" s="6" customFormat="1" ht="19.5" customHeight="1">
      <c r="A30" s="4"/>
      <c r="B30" s="7" t="s">
        <v>59</v>
      </c>
      <c r="C30" s="5"/>
      <c r="D30" s="5">
        <v>2006</v>
      </c>
    </row>
    <row r="31" spans="1:4" s="6" customFormat="1" ht="19.5" customHeight="1">
      <c r="A31" s="88" t="s">
        <v>60</v>
      </c>
      <c r="B31" s="88"/>
      <c r="C31" s="88"/>
      <c r="D31" s="88"/>
    </row>
    <row r="32" spans="1:4" s="6" customFormat="1" ht="34.5" customHeight="1">
      <c r="A32" s="4" t="s">
        <v>151</v>
      </c>
      <c r="B32" s="7" t="s">
        <v>61</v>
      </c>
      <c r="C32" s="5" t="s">
        <v>5</v>
      </c>
      <c r="D32" s="10" t="s">
        <v>215</v>
      </c>
    </row>
    <row r="33" spans="1:4" s="6" customFormat="1" ht="19.5" customHeight="1">
      <c r="A33" s="4" t="s">
        <v>152</v>
      </c>
      <c r="B33" s="7" t="s">
        <v>62</v>
      </c>
      <c r="C33" s="5" t="s">
        <v>5</v>
      </c>
      <c r="D33" s="5" t="s">
        <v>209</v>
      </c>
    </row>
    <row r="34" spans="1:4" s="6" customFormat="1" ht="19.5" customHeight="1">
      <c r="A34" s="4" t="s">
        <v>153</v>
      </c>
      <c r="B34" s="3" t="s">
        <v>63</v>
      </c>
      <c r="C34" s="5" t="s">
        <v>5</v>
      </c>
      <c r="D34" s="8" t="s">
        <v>211</v>
      </c>
    </row>
    <row r="35" spans="1:4" s="6" customFormat="1" ht="19.5" customHeight="1">
      <c r="A35" s="4" t="s">
        <v>154</v>
      </c>
      <c r="B35" s="3" t="s">
        <v>64</v>
      </c>
      <c r="C35" s="5" t="s">
        <v>5</v>
      </c>
      <c r="D35" s="8" t="s">
        <v>210</v>
      </c>
    </row>
    <row r="36" spans="1:4" s="6" customFormat="1" ht="19.5" customHeight="1">
      <c r="A36" s="4" t="s">
        <v>155</v>
      </c>
      <c r="B36" s="3" t="s">
        <v>65</v>
      </c>
      <c r="C36" s="5" t="s">
        <v>5</v>
      </c>
      <c r="D36" s="17">
        <v>38399</v>
      </c>
    </row>
    <row r="37" spans="1:4" s="6" customFormat="1" ht="19.5" customHeight="1">
      <c r="A37" s="4" t="s">
        <v>156</v>
      </c>
      <c r="B37" s="3" t="s">
        <v>66</v>
      </c>
      <c r="C37" s="5" t="s">
        <v>5</v>
      </c>
      <c r="D37" s="17">
        <v>42782</v>
      </c>
    </row>
    <row r="38" spans="1:4" s="6" customFormat="1" ht="34.5" customHeight="1">
      <c r="A38" s="4"/>
      <c r="B38" s="7" t="s">
        <v>61</v>
      </c>
      <c r="C38" s="5" t="s">
        <v>5</v>
      </c>
      <c r="D38" s="10" t="s">
        <v>228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209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212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210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38578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42961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5" t="s">
        <v>209</v>
      </c>
    </row>
    <row r="46" spans="1:4" s="6" customFormat="1" ht="19.5" customHeight="1">
      <c r="A46" s="4"/>
      <c r="B46" s="3" t="s">
        <v>63</v>
      </c>
      <c r="C46" s="5"/>
      <c r="D46" s="8" t="s">
        <v>212</v>
      </c>
    </row>
    <row r="47" spans="1:4" s="6" customFormat="1" ht="19.5" customHeight="1">
      <c r="A47" s="4"/>
      <c r="B47" s="3" t="s">
        <v>64</v>
      </c>
      <c r="C47" s="5"/>
      <c r="D47" s="8" t="s">
        <v>210</v>
      </c>
    </row>
    <row r="48" spans="1:4" s="6" customFormat="1" ht="19.5" customHeight="1">
      <c r="A48" s="4"/>
      <c r="B48" s="3" t="s">
        <v>65</v>
      </c>
      <c r="C48" s="5"/>
      <c r="D48" s="17">
        <v>38578</v>
      </c>
    </row>
    <row r="49" spans="1:4" s="6" customFormat="1" ht="19.5" customHeight="1">
      <c r="A49" s="4"/>
      <c r="B49" s="3" t="s">
        <v>66</v>
      </c>
      <c r="C49" s="5"/>
      <c r="D49" s="17">
        <v>42961</v>
      </c>
    </row>
    <row r="50" spans="1:4" s="6" customFormat="1" ht="19.5" customHeight="1">
      <c r="A50" s="4"/>
      <c r="B50" s="7" t="s">
        <v>61</v>
      </c>
      <c r="C50" s="5"/>
      <c r="D50" s="19" t="s">
        <v>232</v>
      </c>
    </row>
    <row r="51" spans="1:4" s="6" customFormat="1" ht="19.5" customHeight="1">
      <c r="A51" s="4"/>
      <c r="B51" s="7" t="s">
        <v>62</v>
      </c>
      <c r="C51" s="5"/>
      <c r="D51" s="17" t="s">
        <v>209</v>
      </c>
    </row>
    <row r="52" spans="1:4" s="6" customFormat="1" ht="19.5" customHeight="1">
      <c r="A52" s="4"/>
      <c r="B52" s="3" t="s">
        <v>63</v>
      </c>
      <c r="C52" s="5"/>
      <c r="D52" s="8" t="s">
        <v>237</v>
      </c>
    </row>
    <row r="53" spans="1:4" s="6" customFormat="1" ht="19.5" customHeight="1">
      <c r="A53" s="4"/>
      <c r="B53" s="3" t="s">
        <v>64</v>
      </c>
      <c r="C53" s="5"/>
      <c r="D53" s="17" t="s">
        <v>233</v>
      </c>
    </row>
    <row r="54" spans="1:4" s="6" customFormat="1" ht="19.5" customHeight="1">
      <c r="A54" s="4"/>
      <c r="B54" s="3" t="s">
        <v>65</v>
      </c>
      <c r="C54" s="5"/>
      <c r="D54" s="17">
        <v>41522</v>
      </c>
    </row>
    <row r="55" spans="1:4" s="6" customFormat="1" ht="19.5" customHeight="1">
      <c r="A55" s="4"/>
      <c r="B55" s="3" t="s">
        <v>66</v>
      </c>
      <c r="C55" s="5"/>
      <c r="D55" s="17">
        <v>45115</v>
      </c>
    </row>
    <row r="56" spans="1:4" s="6" customFormat="1" ht="19.5" customHeight="1">
      <c r="A56" s="4"/>
      <c r="B56" s="7" t="s">
        <v>61</v>
      </c>
      <c r="C56" s="5"/>
      <c r="D56" s="19" t="s">
        <v>234</v>
      </c>
    </row>
    <row r="57" spans="1:4" s="6" customFormat="1" ht="19.5" customHeight="1">
      <c r="A57" s="4"/>
      <c r="B57" s="7" t="s">
        <v>62</v>
      </c>
      <c r="C57" s="5"/>
      <c r="D57" s="17" t="s">
        <v>204</v>
      </c>
    </row>
    <row r="58" spans="1:4" s="6" customFormat="1" ht="19.5" customHeight="1">
      <c r="A58" s="4"/>
      <c r="B58" s="3" t="s">
        <v>63</v>
      </c>
      <c r="C58" s="5"/>
      <c r="D58" s="17"/>
    </row>
    <row r="59" spans="1:4" s="6" customFormat="1" ht="19.5" customHeight="1">
      <c r="A59" s="4"/>
      <c r="B59" s="3" t="s">
        <v>64</v>
      </c>
      <c r="C59" s="5"/>
      <c r="D59" s="17"/>
    </row>
    <row r="60" spans="1:4" s="6" customFormat="1" ht="19.5" customHeight="1">
      <c r="A60" s="4"/>
      <c r="B60" s="3" t="s">
        <v>65</v>
      </c>
      <c r="C60" s="5"/>
      <c r="D60" s="17"/>
    </row>
    <row r="61" spans="1:4" s="6" customFormat="1" ht="19.5" customHeight="1">
      <c r="A61" s="4"/>
      <c r="B61" s="3" t="s">
        <v>66</v>
      </c>
      <c r="C61" s="5"/>
      <c r="D61" s="17"/>
    </row>
    <row r="62" spans="1:4" s="6" customFormat="1" ht="19.5" customHeight="1">
      <c r="A62" s="88" t="s">
        <v>67</v>
      </c>
      <c r="B62" s="88"/>
      <c r="C62" s="88"/>
      <c r="D62" s="88"/>
    </row>
    <row r="63" spans="1:4" s="6" customFormat="1" ht="19.5" customHeight="1">
      <c r="A63" s="4" t="s">
        <v>157</v>
      </c>
      <c r="B63" s="7" t="s">
        <v>68</v>
      </c>
      <c r="C63" s="5" t="s">
        <v>5</v>
      </c>
      <c r="D63" s="5" t="s">
        <v>230</v>
      </c>
    </row>
    <row r="64" spans="1:4" s="6" customFormat="1" ht="19.5" customHeight="1">
      <c r="A64" s="4" t="s">
        <v>161</v>
      </c>
      <c r="B64" s="7" t="s">
        <v>69</v>
      </c>
      <c r="C64" s="8" t="s">
        <v>6</v>
      </c>
      <c r="D64" s="5">
        <v>2</v>
      </c>
    </row>
    <row r="65" spans="1:4" s="6" customFormat="1" ht="19.5" customHeight="1">
      <c r="A65" s="88" t="s">
        <v>70</v>
      </c>
      <c r="B65" s="88"/>
      <c r="C65" s="88"/>
      <c r="D65" s="88"/>
    </row>
    <row r="66" spans="1:4" s="6" customFormat="1" ht="19.5" customHeight="1">
      <c r="A66" s="4" t="s">
        <v>162</v>
      </c>
      <c r="B66" s="3" t="s">
        <v>71</v>
      </c>
      <c r="C66" s="5" t="s">
        <v>5</v>
      </c>
      <c r="D66" s="5" t="s">
        <v>230</v>
      </c>
    </row>
    <row r="67" spans="1:4" s="6" customFormat="1" ht="19.5" customHeight="1">
      <c r="A67" s="88" t="s">
        <v>72</v>
      </c>
      <c r="B67" s="88"/>
      <c r="C67" s="88"/>
      <c r="D67" s="88"/>
    </row>
    <row r="68" spans="1:4" s="6" customFormat="1" ht="19.5" customHeight="1">
      <c r="A68" s="4" t="s">
        <v>163</v>
      </c>
      <c r="B68" s="7" t="s">
        <v>73</v>
      </c>
      <c r="C68" s="5" t="s">
        <v>5</v>
      </c>
      <c r="D68" s="5" t="s">
        <v>230</v>
      </c>
    </row>
    <row r="69" spans="1:4" s="6" customFormat="1" ht="19.5" customHeight="1">
      <c r="A69" s="88" t="s">
        <v>74</v>
      </c>
      <c r="B69" s="88"/>
      <c r="C69" s="88"/>
      <c r="D69" s="88"/>
    </row>
    <row r="70" spans="1:4" s="6" customFormat="1" ht="19.5" customHeight="1">
      <c r="A70" s="4" t="s">
        <v>164</v>
      </c>
      <c r="B70" s="7" t="s">
        <v>75</v>
      </c>
      <c r="C70" s="5" t="s">
        <v>5</v>
      </c>
      <c r="D70" s="5" t="s">
        <v>230</v>
      </c>
    </row>
    <row r="71" spans="1:4" s="6" customFormat="1" ht="19.5" customHeight="1">
      <c r="A71" s="84" t="s">
        <v>76</v>
      </c>
      <c r="B71" s="84"/>
      <c r="C71" s="84"/>
      <c r="D71" s="84"/>
    </row>
    <row r="72" spans="1:4" s="6" customFormat="1" ht="19.5" customHeight="1">
      <c r="A72" s="4" t="s">
        <v>168</v>
      </c>
      <c r="B72" s="7" t="s">
        <v>77</v>
      </c>
      <c r="C72" s="5" t="s">
        <v>5</v>
      </c>
      <c r="D72" s="5" t="s">
        <v>230</v>
      </c>
    </row>
    <row r="73" spans="1:4" s="6" customFormat="1" ht="19.5" customHeight="1">
      <c r="A73" s="4" t="s">
        <v>169</v>
      </c>
      <c r="B73" s="7" t="s">
        <v>78</v>
      </c>
      <c r="C73" s="5" t="s">
        <v>34</v>
      </c>
      <c r="D73" s="5"/>
    </row>
    <row r="74" spans="1:4" s="6" customFormat="1" ht="19.5" customHeight="1">
      <c r="A74" s="88" t="s">
        <v>79</v>
      </c>
      <c r="B74" s="88"/>
      <c r="C74" s="88"/>
      <c r="D74" s="88"/>
    </row>
    <row r="75" spans="1:4" s="6" customFormat="1" ht="19.5" customHeight="1">
      <c r="A75" s="4" t="s">
        <v>170</v>
      </c>
      <c r="B75" s="7" t="s">
        <v>80</v>
      </c>
      <c r="C75" s="5" t="s">
        <v>5</v>
      </c>
      <c r="D75" s="5" t="s">
        <v>204</v>
      </c>
    </row>
    <row r="76" spans="1:4" s="6" customFormat="1" ht="19.5" customHeight="1">
      <c r="A76" s="88" t="s">
        <v>81</v>
      </c>
      <c r="B76" s="88"/>
      <c r="C76" s="88"/>
      <c r="D76" s="88"/>
    </row>
    <row r="77" spans="1:4" s="6" customFormat="1" ht="19.5" customHeight="1">
      <c r="A77" s="4" t="s">
        <v>171</v>
      </c>
      <c r="B77" s="3" t="s">
        <v>82</v>
      </c>
      <c r="C77" s="5" t="s">
        <v>5</v>
      </c>
      <c r="D77" s="7" t="s">
        <v>213</v>
      </c>
    </row>
    <row r="78" spans="1:4" s="6" customFormat="1" ht="19.5" customHeight="1">
      <c r="A78" s="88" t="s">
        <v>83</v>
      </c>
      <c r="B78" s="88"/>
      <c r="C78" s="88"/>
      <c r="D78" s="88"/>
    </row>
    <row r="79" spans="1:4" s="6" customFormat="1" ht="19.5" customHeight="1">
      <c r="A79" s="4" t="s">
        <v>172</v>
      </c>
      <c r="B79" s="3" t="s">
        <v>84</v>
      </c>
      <c r="C79" s="5" t="s">
        <v>5</v>
      </c>
      <c r="D79" s="5" t="s">
        <v>231</v>
      </c>
    </row>
    <row r="80" spans="1:4" s="6" customFormat="1" ht="19.5" customHeight="1">
      <c r="A80" s="88" t="s">
        <v>85</v>
      </c>
      <c r="B80" s="88"/>
      <c r="C80" s="88"/>
      <c r="D80" s="88"/>
    </row>
    <row r="81" spans="1:4" s="6" customFormat="1" ht="31.5" customHeight="1">
      <c r="A81" s="4" t="s">
        <v>173</v>
      </c>
      <c r="B81" s="3" t="s">
        <v>86</v>
      </c>
      <c r="C81" s="5" t="s">
        <v>5</v>
      </c>
      <c r="D81" s="8" t="s">
        <v>217</v>
      </c>
    </row>
    <row r="82" spans="1:4" s="6" customFormat="1" ht="19.5" customHeight="1">
      <c r="A82" s="84" t="s">
        <v>91</v>
      </c>
      <c r="B82" s="84"/>
      <c r="C82" s="84"/>
      <c r="D82" s="84"/>
    </row>
    <row r="83" spans="1:4" s="6" customFormat="1" ht="19.5" customHeight="1">
      <c r="A83" s="4" t="s">
        <v>174</v>
      </c>
      <c r="B83" s="3" t="s">
        <v>87</v>
      </c>
      <c r="C83" s="5" t="s">
        <v>5</v>
      </c>
      <c r="D83" s="8" t="s">
        <v>223</v>
      </c>
    </row>
    <row r="84" s="6" customFormat="1" ht="39.75" customHeight="1"/>
  </sheetData>
  <sheetProtection/>
  <mergeCells count="19"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  <mergeCell ref="A1:D1"/>
    <mergeCell ref="A6:D6"/>
    <mergeCell ref="A11:D11"/>
    <mergeCell ref="A13:D13"/>
    <mergeCell ref="A78:D78"/>
    <mergeCell ref="A80:D8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28125" style="1" bestFit="1" customWidth="1"/>
    <col min="2" max="2" width="48.140625" style="48" customWidth="1"/>
    <col min="3" max="3" width="9.00390625" style="48" bestFit="1" customWidth="1"/>
    <col min="4" max="4" width="23.421875" style="22" customWidth="1"/>
    <col min="5" max="5" width="22.7109375" style="22" customWidth="1"/>
    <col min="6" max="6" width="11.7109375" style="36" customWidth="1"/>
    <col min="7" max="7" width="36.57421875" style="49" customWidth="1"/>
    <col min="8" max="16384" width="9.140625" style="1" customWidth="1"/>
  </cols>
  <sheetData>
    <row r="1" spans="2:7" s="21" customFormat="1" ht="52.5" customHeight="1">
      <c r="B1" s="89" t="s">
        <v>282</v>
      </c>
      <c r="C1" s="89"/>
      <c r="D1" s="89"/>
      <c r="E1" s="89"/>
      <c r="F1" s="89"/>
      <c r="G1" s="89"/>
    </row>
    <row r="2" spans="2:7" s="21" customFormat="1" ht="24.75" customHeight="1">
      <c r="B2" s="15" t="s">
        <v>335</v>
      </c>
      <c r="C2" s="36"/>
      <c r="D2" s="22"/>
      <c r="E2" s="22"/>
      <c r="F2" s="36"/>
      <c r="G2" s="37"/>
    </row>
    <row r="3" spans="1:7" s="6" customFormat="1" ht="61.5" customHeight="1">
      <c r="A3" s="38" t="s">
        <v>0</v>
      </c>
      <c r="B3" s="39" t="s">
        <v>1</v>
      </c>
      <c r="C3" s="39" t="s">
        <v>2</v>
      </c>
      <c r="D3" s="26" t="s">
        <v>283</v>
      </c>
      <c r="E3" s="26" t="s">
        <v>284</v>
      </c>
      <c r="F3" s="39" t="s">
        <v>285</v>
      </c>
      <c r="G3" s="40" t="s">
        <v>286</v>
      </c>
    </row>
    <row r="4" spans="1:7" s="6" customFormat="1" ht="15.75">
      <c r="A4" s="41">
        <v>1</v>
      </c>
      <c r="B4" s="42" t="s">
        <v>4</v>
      </c>
      <c r="C4" s="43" t="s">
        <v>5</v>
      </c>
      <c r="D4" s="90" t="str">
        <f>'[1]2.1'!D6</f>
        <v>27.03.2018 г.</v>
      </c>
      <c r="E4" s="91"/>
      <c r="F4" s="44"/>
      <c r="G4" s="45"/>
    </row>
    <row r="5" spans="1:7" s="6" customFormat="1" ht="19.5" customHeight="1">
      <c r="A5" s="41">
        <v>2</v>
      </c>
      <c r="B5" s="46" t="s">
        <v>92</v>
      </c>
      <c r="C5" s="43" t="s">
        <v>5</v>
      </c>
      <c r="D5" s="92" t="s">
        <v>243</v>
      </c>
      <c r="E5" s="93"/>
      <c r="F5" s="39"/>
      <c r="G5" s="45"/>
    </row>
    <row r="6" spans="1:7" s="6" customFormat="1" ht="19.5" customHeight="1">
      <c r="A6" s="41">
        <v>3</v>
      </c>
      <c r="B6" s="46" t="s">
        <v>64</v>
      </c>
      <c r="C6" s="43" t="s">
        <v>5</v>
      </c>
      <c r="D6" s="90" t="s">
        <v>287</v>
      </c>
      <c r="E6" s="91"/>
      <c r="F6" s="44"/>
      <c r="G6" s="45"/>
    </row>
    <row r="7" spans="1:7" s="6" customFormat="1" ht="19.5" customHeight="1">
      <c r="A7" s="41">
        <v>4</v>
      </c>
      <c r="B7" s="46" t="s">
        <v>93</v>
      </c>
      <c r="C7" s="43" t="s">
        <v>288</v>
      </c>
      <c r="D7" s="28">
        <v>4.26</v>
      </c>
      <c r="E7" s="28">
        <v>4.65</v>
      </c>
      <c r="F7" s="44">
        <v>5831.3</v>
      </c>
      <c r="G7" s="45">
        <f>(D7*6+E7*6)*F7</f>
        <v>311741.298</v>
      </c>
    </row>
    <row r="8" spans="1:7" s="6" customFormat="1" ht="89.25" customHeight="1">
      <c r="A8" s="41">
        <v>5</v>
      </c>
      <c r="B8" s="46" t="s">
        <v>177</v>
      </c>
      <c r="C8" s="43" t="s">
        <v>5</v>
      </c>
      <c r="D8" s="90" t="s">
        <v>289</v>
      </c>
      <c r="E8" s="91"/>
      <c r="F8" s="44"/>
      <c r="G8" s="45"/>
    </row>
    <row r="9" spans="1:7" s="6" customFormat="1" ht="19.5" customHeight="1">
      <c r="A9" s="41">
        <v>6</v>
      </c>
      <c r="B9" s="46" t="s">
        <v>178</v>
      </c>
      <c r="C9" s="43" t="s">
        <v>5</v>
      </c>
      <c r="D9" s="90" t="s">
        <v>244</v>
      </c>
      <c r="E9" s="91"/>
      <c r="F9" s="44"/>
      <c r="G9" s="45"/>
    </row>
    <row r="10" spans="1:7" s="6" customFormat="1" ht="31.5" customHeight="1">
      <c r="A10" s="41">
        <v>7</v>
      </c>
      <c r="B10" s="46" t="s">
        <v>94</v>
      </c>
      <c r="C10" s="43" t="s">
        <v>5</v>
      </c>
      <c r="D10" s="90" t="s">
        <v>245</v>
      </c>
      <c r="E10" s="91"/>
      <c r="F10" s="44"/>
      <c r="G10" s="45"/>
    </row>
    <row r="11" spans="1:7" s="6" customFormat="1" ht="15.75">
      <c r="A11" s="41">
        <v>8</v>
      </c>
      <c r="B11" s="46"/>
      <c r="C11" s="43"/>
      <c r="D11" s="28"/>
      <c r="E11" s="28"/>
      <c r="F11" s="44"/>
      <c r="G11" s="45"/>
    </row>
    <row r="12" spans="1:7" s="6" customFormat="1" ht="15.75">
      <c r="A12" s="41">
        <v>9</v>
      </c>
      <c r="B12" s="46" t="s">
        <v>92</v>
      </c>
      <c r="C12" s="43" t="s">
        <v>5</v>
      </c>
      <c r="D12" s="92" t="s">
        <v>246</v>
      </c>
      <c r="E12" s="93"/>
      <c r="F12" s="39"/>
      <c r="G12" s="45"/>
    </row>
    <row r="13" spans="1:7" s="6" customFormat="1" ht="31.5" customHeight="1">
      <c r="A13" s="41">
        <v>10</v>
      </c>
      <c r="B13" s="46" t="s">
        <v>64</v>
      </c>
      <c r="C13" s="43" t="s">
        <v>5</v>
      </c>
      <c r="D13" s="90" t="s">
        <v>287</v>
      </c>
      <c r="E13" s="91"/>
      <c r="F13" s="44"/>
      <c r="G13" s="45"/>
    </row>
    <row r="14" spans="1:7" ht="15.75">
      <c r="A14" s="41">
        <v>11</v>
      </c>
      <c r="B14" s="46" t="s">
        <v>93</v>
      </c>
      <c r="C14" s="43" t="s">
        <v>18</v>
      </c>
      <c r="D14" s="28">
        <v>6.23</v>
      </c>
      <c r="E14" s="28">
        <v>6.6</v>
      </c>
      <c r="F14" s="44">
        <v>5831.3</v>
      </c>
      <c r="G14" s="45">
        <f>(D14*6+E14*6)*F14</f>
        <v>448893.47399999993</v>
      </c>
    </row>
    <row r="15" spans="1:7" ht="105" customHeight="1">
      <c r="A15" s="41">
        <v>12</v>
      </c>
      <c r="B15" s="46" t="s">
        <v>177</v>
      </c>
      <c r="C15" s="43" t="s">
        <v>5</v>
      </c>
      <c r="D15" s="90" t="s">
        <v>289</v>
      </c>
      <c r="E15" s="91"/>
      <c r="F15" s="44"/>
      <c r="G15" s="47"/>
    </row>
    <row r="16" spans="1:7" ht="47.25" customHeight="1">
      <c r="A16" s="41">
        <v>13</v>
      </c>
      <c r="B16" s="46" t="s">
        <v>178</v>
      </c>
      <c r="C16" s="43" t="s">
        <v>5</v>
      </c>
      <c r="D16" s="90" t="s">
        <v>247</v>
      </c>
      <c r="E16" s="91"/>
      <c r="F16" s="44"/>
      <c r="G16" s="47"/>
    </row>
    <row r="17" spans="1:7" ht="15.75">
      <c r="A17" s="41">
        <v>14</v>
      </c>
      <c r="B17" s="46" t="s">
        <v>94</v>
      </c>
      <c r="C17" s="43" t="s">
        <v>5</v>
      </c>
      <c r="D17" s="90" t="s">
        <v>248</v>
      </c>
      <c r="E17" s="91"/>
      <c r="F17" s="44"/>
      <c r="G17" s="47"/>
    </row>
    <row r="18" spans="1:7" ht="15.75">
      <c r="A18" s="41">
        <v>15</v>
      </c>
      <c r="B18" s="46"/>
      <c r="C18" s="43"/>
      <c r="D18" s="28"/>
      <c r="E18" s="28"/>
      <c r="F18" s="44"/>
      <c r="G18" s="47"/>
    </row>
    <row r="19" spans="1:7" ht="31.5" customHeight="1">
      <c r="A19" s="41">
        <v>16</v>
      </c>
      <c r="B19" s="46" t="s">
        <v>92</v>
      </c>
      <c r="C19" s="43" t="s">
        <v>5</v>
      </c>
      <c r="D19" s="92" t="s">
        <v>249</v>
      </c>
      <c r="E19" s="93"/>
      <c r="F19" s="39"/>
      <c r="G19" s="47"/>
    </row>
    <row r="20" spans="1:7" ht="15.75">
      <c r="A20" s="41">
        <v>17</v>
      </c>
      <c r="B20" s="46" t="s">
        <v>64</v>
      </c>
      <c r="C20" s="43" t="s">
        <v>5</v>
      </c>
      <c r="D20" s="90" t="s">
        <v>287</v>
      </c>
      <c r="E20" s="91"/>
      <c r="F20" s="44"/>
      <c r="G20" s="47"/>
    </row>
    <row r="21" spans="1:7" ht="15.75">
      <c r="A21" s="41">
        <v>18</v>
      </c>
      <c r="B21" s="46" t="s">
        <v>93</v>
      </c>
      <c r="C21" s="43" t="s">
        <v>18</v>
      </c>
      <c r="D21" s="28">
        <v>5.28</v>
      </c>
      <c r="E21" s="28">
        <v>5</v>
      </c>
      <c r="F21" s="44">
        <v>5831.3</v>
      </c>
      <c r="G21" s="45">
        <f>(D21*6+E21*6)*F21</f>
        <v>359674.58400000003</v>
      </c>
    </row>
    <row r="22" spans="1:7" ht="107.25" customHeight="1">
      <c r="A22" s="41">
        <v>19</v>
      </c>
      <c r="B22" s="46" t="s">
        <v>177</v>
      </c>
      <c r="C22" s="43" t="s">
        <v>5</v>
      </c>
      <c r="D22" s="90" t="s">
        <v>289</v>
      </c>
      <c r="E22" s="91"/>
      <c r="F22" s="44"/>
      <c r="G22" s="47"/>
    </row>
    <row r="23" spans="1:7" ht="15.75">
      <c r="A23" s="41">
        <v>20</v>
      </c>
      <c r="B23" s="46" t="s">
        <v>178</v>
      </c>
      <c r="C23" s="43" t="s">
        <v>5</v>
      </c>
      <c r="D23" s="90" t="s">
        <v>244</v>
      </c>
      <c r="E23" s="91"/>
      <c r="F23" s="44"/>
      <c r="G23" s="47"/>
    </row>
    <row r="24" spans="1:7" ht="31.5" customHeight="1">
      <c r="A24" s="41">
        <v>21</v>
      </c>
      <c r="B24" s="46" t="s">
        <v>94</v>
      </c>
      <c r="C24" s="43" t="s">
        <v>5</v>
      </c>
      <c r="D24" s="90" t="s">
        <v>290</v>
      </c>
      <c r="E24" s="91"/>
      <c r="F24" s="44"/>
      <c r="G24" s="47"/>
    </row>
    <row r="25" spans="1:7" ht="15.75">
      <c r="A25" s="41">
        <v>22</v>
      </c>
      <c r="B25" s="46"/>
      <c r="C25" s="43"/>
      <c r="D25" s="28"/>
      <c r="E25" s="28"/>
      <c r="F25" s="44"/>
      <c r="G25" s="47"/>
    </row>
    <row r="26" spans="1:7" ht="31.5" customHeight="1">
      <c r="A26" s="41">
        <v>23</v>
      </c>
      <c r="B26" s="46" t="s">
        <v>92</v>
      </c>
      <c r="C26" s="43" t="s">
        <v>5</v>
      </c>
      <c r="D26" s="92" t="s">
        <v>250</v>
      </c>
      <c r="E26" s="93"/>
      <c r="F26" s="39"/>
      <c r="G26" s="47"/>
    </row>
    <row r="27" spans="1:7" ht="15.75">
      <c r="A27" s="41">
        <v>24</v>
      </c>
      <c r="B27" s="46" t="s">
        <v>64</v>
      </c>
      <c r="C27" s="43" t="s">
        <v>5</v>
      </c>
      <c r="D27" s="90" t="s">
        <v>287</v>
      </c>
      <c r="E27" s="91"/>
      <c r="F27" s="44"/>
      <c r="G27" s="47"/>
    </row>
    <row r="28" spans="1:7" ht="15.75">
      <c r="A28" s="41">
        <v>25</v>
      </c>
      <c r="B28" s="46" t="s">
        <v>93</v>
      </c>
      <c r="C28" s="43" t="s">
        <v>18</v>
      </c>
      <c r="D28" s="28">
        <v>1.49</v>
      </c>
      <c r="E28" s="28">
        <v>1.49</v>
      </c>
      <c r="F28" s="44">
        <v>5831.3</v>
      </c>
      <c r="G28" s="45">
        <f>(D28*6+E28*6)*F28</f>
        <v>104263.644</v>
      </c>
    </row>
    <row r="29" spans="1:7" ht="105.75" customHeight="1">
      <c r="A29" s="41">
        <v>26</v>
      </c>
      <c r="B29" s="46" t="s">
        <v>177</v>
      </c>
      <c r="C29" s="43" t="s">
        <v>5</v>
      </c>
      <c r="D29" s="90" t="s">
        <v>289</v>
      </c>
      <c r="E29" s="91"/>
      <c r="F29" s="44"/>
      <c r="G29" s="47"/>
    </row>
    <row r="30" spans="1:7" ht="15.75">
      <c r="A30" s="41">
        <v>27</v>
      </c>
      <c r="B30" s="46" t="s">
        <v>178</v>
      </c>
      <c r="C30" s="43" t="s">
        <v>5</v>
      </c>
      <c r="D30" s="90" t="s">
        <v>244</v>
      </c>
      <c r="E30" s="91"/>
      <c r="F30" s="44"/>
      <c r="G30" s="47"/>
    </row>
    <row r="31" spans="1:7" ht="15.75">
      <c r="A31" s="41">
        <v>28</v>
      </c>
      <c r="B31" s="46" t="s">
        <v>94</v>
      </c>
      <c r="C31" s="43" t="s">
        <v>5</v>
      </c>
      <c r="D31" s="90" t="s">
        <v>248</v>
      </c>
      <c r="E31" s="91"/>
      <c r="F31" s="44"/>
      <c r="G31" s="47"/>
    </row>
    <row r="32" spans="1:7" ht="15.75">
      <c r="A32" s="41">
        <v>29</v>
      </c>
      <c r="B32" s="46"/>
      <c r="C32" s="43"/>
      <c r="D32" s="28"/>
      <c r="E32" s="28"/>
      <c r="F32" s="44"/>
      <c r="G32" s="47"/>
    </row>
    <row r="33" spans="1:7" ht="47.25" customHeight="1">
      <c r="A33" s="41">
        <v>30</v>
      </c>
      <c r="B33" s="46" t="s">
        <v>92</v>
      </c>
      <c r="C33" s="43" t="s">
        <v>5</v>
      </c>
      <c r="D33" s="92" t="s">
        <v>251</v>
      </c>
      <c r="E33" s="93"/>
      <c r="F33" s="39"/>
      <c r="G33" s="47"/>
    </row>
    <row r="34" spans="1:7" ht="15.75">
      <c r="A34" s="41">
        <v>31</v>
      </c>
      <c r="B34" s="46" t="s">
        <v>64</v>
      </c>
      <c r="C34" s="43" t="s">
        <v>5</v>
      </c>
      <c r="D34" s="90" t="s">
        <v>287</v>
      </c>
      <c r="E34" s="91"/>
      <c r="F34" s="44"/>
      <c r="G34" s="47"/>
    </row>
    <row r="35" spans="1:7" ht="15.75">
      <c r="A35" s="41">
        <v>32</v>
      </c>
      <c r="B35" s="46" t="s">
        <v>93</v>
      </c>
      <c r="C35" s="43" t="s">
        <v>18</v>
      </c>
      <c r="D35" s="28">
        <v>2.21</v>
      </c>
      <c r="E35" s="28">
        <v>2.75</v>
      </c>
      <c r="F35" s="44">
        <v>5831.3</v>
      </c>
      <c r="G35" s="45">
        <f>(D35*6+E35*6)*F35</f>
        <v>173539.48799999998</v>
      </c>
    </row>
    <row r="36" spans="1:7" ht="123.75" customHeight="1">
      <c r="A36" s="41">
        <v>33</v>
      </c>
      <c r="B36" s="46" t="s">
        <v>177</v>
      </c>
      <c r="C36" s="43" t="s">
        <v>5</v>
      </c>
      <c r="D36" s="90" t="s">
        <v>289</v>
      </c>
      <c r="E36" s="91"/>
      <c r="F36" s="44"/>
      <c r="G36" s="47"/>
    </row>
    <row r="37" spans="1:7" ht="31.5" customHeight="1">
      <c r="A37" s="41">
        <v>34</v>
      </c>
      <c r="B37" s="46" t="s">
        <v>178</v>
      </c>
      <c r="C37" s="43" t="s">
        <v>5</v>
      </c>
      <c r="D37" s="90" t="s">
        <v>252</v>
      </c>
      <c r="E37" s="91"/>
      <c r="F37" s="44"/>
      <c r="G37" s="47"/>
    </row>
    <row r="38" spans="1:7" ht="15.75">
      <c r="A38" s="41">
        <v>35</v>
      </c>
      <c r="B38" s="46" t="s">
        <v>94</v>
      </c>
      <c r="C38" s="43" t="s">
        <v>5</v>
      </c>
      <c r="D38" s="90" t="s">
        <v>248</v>
      </c>
      <c r="E38" s="91"/>
      <c r="F38" s="44"/>
      <c r="G38" s="47"/>
    </row>
    <row r="39" spans="1:7" ht="15.75">
      <c r="A39" s="41">
        <v>36</v>
      </c>
      <c r="B39" s="46"/>
      <c r="C39" s="43"/>
      <c r="D39" s="28"/>
      <c r="E39" s="28"/>
      <c r="F39" s="44"/>
      <c r="G39" s="47"/>
    </row>
    <row r="40" spans="1:7" ht="47.25" customHeight="1">
      <c r="A40" s="41">
        <v>37</v>
      </c>
      <c r="B40" s="46" t="s">
        <v>92</v>
      </c>
      <c r="C40" s="43" t="s">
        <v>5</v>
      </c>
      <c r="D40" s="92" t="s">
        <v>253</v>
      </c>
      <c r="E40" s="93"/>
      <c r="F40" s="39"/>
      <c r="G40" s="47"/>
    </row>
    <row r="41" spans="1:7" ht="15.75">
      <c r="A41" s="41">
        <v>38</v>
      </c>
      <c r="B41" s="46" t="s">
        <v>64</v>
      </c>
      <c r="C41" s="43" t="s">
        <v>5</v>
      </c>
      <c r="D41" s="90" t="s">
        <v>287</v>
      </c>
      <c r="E41" s="91"/>
      <c r="F41" s="44"/>
      <c r="G41" s="47"/>
    </row>
    <row r="42" spans="1:7" ht="15.75">
      <c r="A42" s="41">
        <v>39</v>
      </c>
      <c r="B42" s="46" t="s">
        <v>93</v>
      </c>
      <c r="C42" s="43" t="s">
        <v>18</v>
      </c>
      <c r="D42" s="28">
        <v>1.78</v>
      </c>
      <c r="E42" s="28">
        <v>1.8</v>
      </c>
      <c r="F42" s="44">
        <v>5831.3</v>
      </c>
      <c r="G42" s="45">
        <f>(D42*6+E42*6)*F42</f>
        <v>125256.32400000001</v>
      </c>
    </row>
    <row r="43" spans="1:7" ht="109.5" customHeight="1">
      <c r="A43" s="41">
        <v>40</v>
      </c>
      <c r="B43" s="46" t="s">
        <v>177</v>
      </c>
      <c r="C43" s="43" t="s">
        <v>5</v>
      </c>
      <c r="D43" s="90" t="s">
        <v>289</v>
      </c>
      <c r="E43" s="91"/>
      <c r="F43" s="44"/>
      <c r="G43" s="47"/>
    </row>
    <row r="44" spans="1:7" ht="31.5" customHeight="1">
      <c r="A44" s="41">
        <v>41</v>
      </c>
      <c r="B44" s="46" t="s">
        <v>178</v>
      </c>
      <c r="C44" s="43" t="s">
        <v>5</v>
      </c>
      <c r="D44" s="90" t="s">
        <v>252</v>
      </c>
      <c r="E44" s="91"/>
      <c r="F44" s="44"/>
      <c r="G44" s="47"/>
    </row>
    <row r="45" spans="1:7" ht="15.75">
      <c r="A45" s="41">
        <v>42</v>
      </c>
      <c r="B45" s="46" t="s">
        <v>94</v>
      </c>
      <c r="C45" s="43" t="s">
        <v>5</v>
      </c>
      <c r="D45" s="90" t="s">
        <v>248</v>
      </c>
      <c r="E45" s="91"/>
      <c r="F45" s="44"/>
      <c r="G45" s="47"/>
    </row>
    <row r="46" spans="1:7" ht="15.75">
      <c r="A46" s="41">
        <v>43</v>
      </c>
      <c r="B46" s="46"/>
      <c r="C46" s="43"/>
      <c r="D46" s="28"/>
      <c r="E46" s="28"/>
      <c r="F46" s="44"/>
      <c r="G46" s="47"/>
    </row>
    <row r="47" spans="1:7" ht="93" customHeight="1">
      <c r="A47" s="41">
        <v>44</v>
      </c>
      <c r="B47" s="46" t="s">
        <v>92</v>
      </c>
      <c r="C47" s="43" t="s">
        <v>5</v>
      </c>
      <c r="D47" s="92" t="s">
        <v>254</v>
      </c>
      <c r="E47" s="93"/>
      <c r="F47" s="39"/>
      <c r="G47" s="47"/>
    </row>
    <row r="48" spans="1:7" ht="15.75">
      <c r="A48" s="41">
        <v>45</v>
      </c>
      <c r="B48" s="46" t="s">
        <v>64</v>
      </c>
      <c r="C48" s="43" t="s">
        <v>5</v>
      </c>
      <c r="D48" s="90" t="s">
        <v>287</v>
      </c>
      <c r="E48" s="91"/>
      <c r="F48" s="44"/>
      <c r="G48" s="47"/>
    </row>
    <row r="49" spans="1:7" ht="15.75">
      <c r="A49" s="41">
        <v>46</v>
      </c>
      <c r="B49" s="46" t="s">
        <v>93</v>
      </c>
      <c r="C49" s="43" t="s">
        <v>18</v>
      </c>
      <c r="D49" s="28">
        <v>4.53</v>
      </c>
      <c r="E49" s="28">
        <v>4.53</v>
      </c>
      <c r="F49" s="44">
        <v>5831.3</v>
      </c>
      <c r="G49" s="45">
        <f>(D49*6+E49*6)*F49</f>
        <v>316989.468</v>
      </c>
    </row>
    <row r="50" spans="1:7" ht="103.5" customHeight="1">
      <c r="A50" s="41">
        <v>47</v>
      </c>
      <c r="B50" s="46" t="s">
        <v>177</v>
      </c>
      <c r="C50" s="43" t="s">
        <v>5</v>
      </c>
      <c r="D50" s="90" t="s">
        <v>289</v>
      </c>
      <c r="E50" s="91"/>
      <c r="F50" s="44"/>
      <c r="G50" s="47"/>
    </row>
    <row r="51" spans="1:7" ht="31.5" customHeight="1">
      <c r="A51" s="41">
        <v>48</v>
      </c>
      <c r="B51" s="46" t="s">
        <v>178</v>
      </c>
      <c r="C51" s="43" t="s">
        <v>5</v>
      </c>
      <c r="D51" s="90" t="s">
        <v>252</v>
      </c>
      <c r="E51" s="91"/>
      <c r="F51" s="44"/>
      <c r="G51" s="47"/>
    </row>
    <row r="52" spans="1:7" ht="15.75">
      <c r="A52" s="41">
        <v>49</v>
      </c>
      <c r="B52" s="46" t="s">
        <v>94</v>
      </c>
      <c r="C52" s="43" t="s">
        <v>5</v>
      </c>
      <c r="D52" s="90" t="s">
        <v>248</v>
      </c>
      <c r="E52" s="91"/>
      <c r="F52" s="44"/>
      <c r="G52" s="47"/>
    </row>
    <row r="53" spans="1:7" ht="15.75">
      <c r="A53" s="41">
        <v>50</v>
      </c>
      <c r="B53" s="46"/>
      <c r="C53" s="43"/>
      <c r="D53" s="28"/>
      <c r="E53" s="28"/>
      <c r="F53" s="44"/>
      <c r="G53" s="47"/>
    </row>
    <row r="54" spans="1:7" ht="15.75">
      <c r="A54" s="41">
        <v>58</v>
      </c>
      <c r="B54" s="46" t="s">
        <v>92</v>
      </c>
      <c r="C54" s="43" t="s">
        <v>5</v>
      </c>
      <c r="D54" s="92" t="s">
        <v>255</v>
      </c>
      <c r="E54" s="93"/>
      <c r="F54" s="39"/>
      <c r="G54" s="47"/>
    </row>
    <row r="55" spans="1:7" ht="15.75">
      <c r="A55" s="41">
        <v>59</v>
      </c>
      <c r="B55" s="46" t="s">
        <v>64</v>
      </c>
      <c r="C55" s="43" t="s">
        <v>5</v>
      </c>
      <c r="D55" s="90" t="s">
        <v>287</v>
      </c>
      <c r="E55" s="91"/>
      <c r="F55" s="44"/>
      <c r="G55" s="47"/>
    </row>
    <row r="56" spans="1:7" ht="15.75">
      <c r="A56" s="41">
        <v>60</v>
      </c>
      <c r="B56" s="46" t="s">
        <v>93</v>
      </c>
      <c r="C56" s="43" t="s">
        <v>18</v>
      </c>
      <c r="D56" s="28">
        <v>0.06</v>
      </c>
      <c r="E56" s="28">
        <v>0.06</v>
      </c>
      <c r="F56" s="44">
        <v>5831.3</v>
      </c>
      <c r="G56" s="45">
        <f>(D56*6+E56*6)*F56</f>
        <v>4198.536</v>
      </c>
    </row>
    <row r="57" spans="1:7" ht="104.25" customHeight="1">
      <c r="A57" s="41">
        <v>61</v>
      </c>
      <c r="B57" s="46" t="s">
        <v>177</v>
      </c>
      <c r="C57" s="43" t="s">
        <v>5</v>
      </c>
      <c r="D57" s="90" t="s">
        <v>289</v>
      </c>
      <c r="E57" s="91"/>
      <c r="F57" s="44"/>
      <c r="G57" s="47"/>
    </row>
    <row r="58" spans="1:7" ht="15.75">
      <c r="A58" s="41">
        <v>62</v>
      </c>
      <c r="B58" s="46" t="s">
        <v>178</v>
      </c>
      <c r="C58" s="43" t="s">
        <v>5</v>
      </c>
      <c r="D58" s="90" t="s">
        <v>256</v>
      </c>
      <c r="E58" s="91"/>
      <c r="F58" s="44"/>
      <c r="G58" s="47"/>
    </row>
    <row r="59" spans="1:7" ht="45" customHeight="1">
      <c r="A59" s="41">
        <v>63</v>
      </c>
      <c r="B59" s="46" t="s">
        <v>94</v>
      </c>
      <c r="C59" s="43" t="s">
        <v>5</v>
      </c>
      <c r="D59" s="90" t="s">
        <v>291</v>
      </c>
      <c r="E59" s="91"/>
      <c r="F59" s="44"/>
      <c r="G59" s="47"/>
    </row>
    <row r="60" spans="1:7" ht="45" customHeight="1">
      <c r="A60" s="41">
        <v>64</v>
      </c>
      <c r="B60" s="46"/>
      <c r="C60" s="43"/>
      <c r="D60" s="28"/>
      <c r="E60" s="28"/>
      <c r="F60" s="44"/>
      <c r="G60" s="47"/>
    </row>
    <row r="61" spans="1:7" ht="47.25" customHeight="1">
      <c r="A61" s="41">
        <v>65</v>
      </c>
      <c r="B61" s="46" t="s">
        <v>92</v>
      </c>
      <c r="C61" s="43" t="s">
        <v>5</v>
      </c>
      <c r="D61" s="92" t="s">
        <v>257</v>
      </c>
      <c r="E61" s="93"/>
      <c r="F61" s="39"/>
      <c r="G61" s="47"/>
    </row>
    <row r="62" spans="1:7" ht="15.75">
      <c r="A62" s="41">
        <v>66</v>
      </c>
      <c r="B62" s="46" t="s">
        <v>64</v>
      </c>
      <c r="C62" s="43" t="s">
        <v>5</v>
      </c>
      <c r="D62" s="90" t="s">
        <v>287</v>
      </c>
      <c r="E62" s="91"/>
      <c r="F62" s="44"/>
      <c r="G62" s="47"/>
    </row>
    <row r="63" spans="1:7" ht="15.75">
      <c r="A63" s="41">
        <v>67</v>
      </c>
      <c r="B63" s="46" t="s">
        <v>93</v>
      </c>
      <c r="C63" s="43" t="s">
        <v>18</v>
      </c>
      <c r="D63" s="28">
        <v>0.14</v>
      </c>
      <c r="E63" s="28">
        <v>0.14</v>
      </c>
      <c r="F63" s="44">
        <v>5831.3</v>
      </c>
      <c r="G63" s="45">
        <f>(D63*6+E63*6)*F63</f>
        <v>9796.584</v>
      </c>
    </row>
    <row r="64" spans="1:7" ht="114" customHeight="1">
      <c r="A64" s="41">
        <v>68</v>
      </c>
      <c r="B64" s="46" t="s">
        <v>177</v>
      </c>
      <c r="C64" s="43" t="s">
        <v>5</v>
      </c>
      <c r="D64" s="90" t="s">
        <v>289</v>
      </c>
      <c r="E64" s="91"/>
      <c r="F64" s="44"/>
      <c r="G64" s="47"/>
    </row>
    <row r="65" spans="1:7" ht="31.5" customHeight="1">
      <c r="A65" s="41">
        <v>69</v>
      </c>
      <c r="B65" s="46" t="s">
        <v>178</v>
      </c>
      <c r="C65" s="43" t="s">
        <v>5</v>
      </c>
      <c r="D65" s="90" t="s">
        <v>258</v>
      </c>
      <c r="E65" s="91"/>
      <c r="F65" s="44"/>
      <c r="G65" s="47"/>
    </row>
    <row r="66" spans="1:7" ht="15.75">
      <c r="A66" s="41">
        <v>70</v>
      </c>
      <c r="B66" s="46" t="s">
        <v>94</v>
      </c>
      <c r="C66" s="43" t="s">
        <v>5</v>
      </c>
      <c r="D66" s="90" t="s">
        <v>248</v>
      </c>
      <c r="E66" s="91"/>
      <c r="F66" s="44"/>
      <c r="G66" s="47"/>
    </row>
    <row r="67" spans="1:7" ht="15.75">
      <c r="A67" s="41">
        <v>71</v>
      </c>
      <c r="B67" s="46"/>
      <c r="C67" s="43"/>
      <c r="D67" s="28"/>
      <c r="E67" s="28"/>
      <c r="F67" s="44"/>
      <c r="G67" s="47"/>
    </row>
    <row r="68" spans="1:7" ht="31.5" customHeight="1">
      <c r="A68" s="41">
        <v>72</v>
      </c>
      <c r="B68" s="46" t="s">
        <v>92</v>
      </c>
      <c r="C68" s="43" t="s">
        <v>5</v>
      </c>
      <c r="D68" s="92" t="s">
        <v>259</v>
      </c>
      <c r="E68" s="93"/>
      <c r="F68" s="39"/>
      <c r="G68" s="47"/>
    </row>
    <row r="69" spans="1:7" ht="15.75">
      <c r="A69" s="41">
        <v>73</v>
      </c>
      <c r="B69" s="46" t="s">
        <v>64</v>
      </c>
      <c r="C69" s="43" t="s">
        <v>5</v>
      </c>
      <c r="D69" s="90" t="s">
        <v>287</v>
      </c>
      <c r="E69" s="91"/>
      <c r="F69" s="44"/>
      <c r="G69" s="47"/>
    </row>
    <row r="70" spans="1:7" ht="15.75">
      <c r="A70" s="41">
        <v>74</v>
      </c>
      <c r="B70" s="46" t="s">
        <v>93</v>
      </c>
      <c r="C70" s="43" t="s">
        <v>18</v>
      </c>
      <c r="D70" s="28">
        <v>0.04</v>
      </c>
      <c r="E70" s="28">
        <v>0.04</v>
      </c>
      <c r="F70" s="44">
        <v>5831.3</v>
      </c>
      <c r="G70" s="45">
        <f>(D70*6+E70*6)*F70</f>
        <v>2799.024</v>
      </c>
    </row>
    <row r="71" spans="1:7" ht="100.5" customHeight="1">
      <c r="A71" s="41">
        <v>75</v>
      </c>
      <c r="B71" s="46" t="s">
        <v>177</v>
      </c>
      <c r="C71" s="43" t="s">
        <v>5</v>
      </c>
      <c r="D71" s="90" t="s">
        <v>289</v>
      </c>
      <c r="E71" s="91"/>
      <c r="F71" s="44"/>
      <c r="G71" s="47"/>
    </row>
    <row r="72" spans="1:7" ht="15.75">
      <c r="A72" s="41">
        <v>76</v>
      </c>
      <c r="B72" s="46" t="s">
        <v>178</v>
      </c>
      <c r="C72" s="43" t="s">
        <v>5</v>
      </c>
      <c r="D72" s="90" t="s">
        <v>260</v>
      </c>
      <c r="E72" s="91"/>
      <c r="F72" s="44"/>
      <c r="G72" s="47"/>
    </row>
    <row r="73" spans="1:7" ht="15.75">
      <c r="A73" s="41">
        <v>77</v>
      </c>
      <c r="B73" s="46" t="s">
        <v>94</v>
      </c>
      <c r="C73" s="43" t="s">
        <v>5</v>
      </c>
      <c r="D73" s="90" t="s">
        <v>248</v>
      </c>
      <c r="E73" s="91"/>
      <c r="F73" s="44"/>
      <c r="G73" s="47"/>
    </row>
    <row r="74" spans="1:7" ht="15.75">
      <c r="A74" s="41">
        <v>78</v>
      </c>
      <c r="B74" s="46"/>
      <c r="C74" s="43"/>
      <c r="D74" s="28"/>
      <c r="E74" s="28"/>
      <c r="F74" s="44"/>
      <c r="G74" s="47"/>
    </row>
    <row r="75" spans="1:7" ht="63" customHeight="1">
      <c r="A75" s="41">
        <v>86</v>
      </c>
      <c r="B75" s="46" t="s">
        <v>92</v>
      </c>
      <c r="C75" s="43" t="s">
        <v>5</v>
      </c>
      <c r="D75" s="92" t="s">
        <v>261</v>
      </c>
      <c r="E75" s="93"/>
      <c r="F75" s="39"/>
      <c r="G75" s="47"/>
    </row>
    <row r="76" spans="1:7" ht="15.75">
      <c r="A76" s="41">
        <v>87</v>
      </c>
      <c r="B76" s="46" t="s">
        <v>64</v>
      </c>
      <c r="C76" s="43" t="s">
        <v>5</v>
      </c>
      <c r="D76" s="90" t="s">
        <v>287</v>
      </c>
      <c r="E76" s="91"/>
      <c r="F76" s="44"/>
      <c r="G76" s="47"/>
    </row>
    <row r="77" spans="1:7" ht="15.75">
      <c r="A77" s="41">
        <v>88</v>
      </c>
      <c r="B77" s="46" t="s">
        <v>93</v>
      </c>
      <c r="C77" s="43" t="s">
        <v>18</v>
      </c>
      <c r="D77" s="28">
        <v>3.88</v>
      </c>
      <c r="E77" s="28">
        <v>3.88</v>
      </c>
      <c r="F77" s="44">
        <v>5831.3</v>
      </c>
      <c r="G77" s="45">
        <f>(D77*6+E77*6)*F77</f>
        <v>271505.32800000004</v>
      </c>
    </row>
    <row r="78" spans="1:7" ht="31.5">
      <c r="A78" s="41">
        <v>89</v>
      </c>
      <c r="B78" s="46" t="s">
        <v>177</v>
      </c>
      <c r="C78" s="43" t="s">
        <v>5</v>
      </c>
      <c r="D78" s="90" t="s">
        <v>289</v>
      </c>
      <c r="E78" s="91"/>
      <c r="F78" s="44"/>
      <c r="G78" s="47"/>
    </row>
    <row r="79" spans="1:7" ht="15.75">
      <c r="A79" s="41">
        <v>90</v>
      </c>
      <c r="B79" s="46" t="s">
        <v>178</v>
      </c>
      <c r="C79" s="43" t="s">
        <v>5</v>
      </c>
      <c r="D79" s="90" t="s">
        <v>262</v>
      </c>
      <c r="E79" s="91"/>
      <c r="F79" s="44"/>
      <c r="G79" s="47"/>
    </row>
    <row r="80" spans="1:7" ht="15.75">
      <c r="A80" s="41">
        <v>91</v>
      </c>
      <c r="B80" s="46" t="s">
        <v>94</v>
      </c>
      <c r="C80" s="43" t="s">
        <v>5</v>
      </c>
      <c r="D80" s="90" t="s">
        <v>292</v>
      </c>
      <c r="E80" s="91"/>
      <c r="F80" s="44"/>
      <c r="G80" s="47"/>
    </row>
    <row r="81" spans="1:7" ht="15.75">
      <c r="A81" s="41">
        <v>92</v>
      </c>
      <c r="B81" s="46"/>
      <c r="C81" s="43"/>
      <c r="D81" s="28"/>
      <c r="E81" s="28"/>
      <c r="F81" s="44"/>
      <c r="G81" s="47"/>
    </row>
    <row r="82" spans="1:7" ht="47.25" customHeight="1">
      <c r="A82" s="41">
        <v>93</v>
      </c>
      <c r="B82" s="46" t="s">
        <v>92</v>
      </c>
      <c r="C82" s="43" t="s">
        <v>5</v>
      </c>
      <c r="D82" s="92" t="s">
        <v>268</v>
      </c>
      <c r="E82" s="93"/>
      <c r="F82" s="39"/>
      <c r="G82" s="47"/>
    </row>
    <row r="83" spans="1:7" ht="15.75">
      <c r="A83" s="41">
        <v>94</v>
      </c>
      <c r="B83" s="46" t="s">
        <v>64</v>
      </c>
      <c r="C83" s="43" t="s">
        <v>5</v>
      </c>
      <c r="D83" s="90" t="s">
        <v>287</v>
      </c>
      <c r="E83" s="91"/>
      <c r="F83" s="44"/>
      <c r="G83" s="47"/>
    </row>
    <row r="84" spans="1:7" ht="15.75">
      <c r="A84" s="41">
        <v>95</v>
      </c>
      <c r="B84" s="46" t="s">
        <v>93</v>
      </c>
      <c r="C84" s="43" t="s">
        <v>18</v>
      </c>
      <c r="D84" s="28">
        <v>0</v>
      </c>
      <c r="E84" s="28">
        <v>0</v>
      </c>
      <c r="F84" s="44">
        <v>5831.3</v>
      </c>
      <c r="G84" s="45">
        <f>(D84*6+E84*6)*F84</f>
        <v>0</v>
      </c>
    </row>
    <row r="85" spans="1:7" ht="111" customHeight="1">
      <c r="A85" s="41">
        <v>96</v>
      </c>
      <c r="B85" s="46" t="s">
        <v>177</v>
      </c>
      <c r="C85" s="43" t="s">
        <v>5</v>
      </c>
      <c r="D85" s="90" t="s">
        <v>289</v>
      </c>
      <c r="E85" s="91"/>
      <c r="F85" s="44"/>
      <c r="G85" s="47"/>
    </row>
    <row r="86" spans="1:7" ht="15.75">
      <c r="A86" s="41">
        <v>97</v>
      </c>
      <c r="B86" s="46" t="s">
        <v>178</v>
      </c>
      <c r="C86" s="43" t="s">
        <v>5</v>
      </c>
      <c r="D86" s="90" t="s">
        <v>262</v>
      </c>
      <c r="E86" s="91"/>
      <c r="F86" s="44"/>
      <c r="G86" s="47"/>
    </row>
    <row r="87" spans="1:7" ht="31.5" customHeight="1">
      <c r="A87" s="41">
        <v>98</v>
      </c>
      <c r="B87" s="46" t="s">
        <v>94</v>
      </c>
      <c r="C87" s="43" t="s">
        <v>5</v>
      </c>
      <c r="D87" s="90" t="s">
        <v>293</v>
      </c>
      <c r="E87" s="91"/>
      <c r="F87" s="44"/>
      <c r="G87" s="47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G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62">
      <selection activeCell="D85" sqref="D85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21" customFormat="1" ht="24.75" customHeight="1">
      <c r="B1" s="94" t="s">
        <v>294</v>
      </c>
      <c r="C1" s="94"/>
      <c r="D1" s="94"/>
    </row>
    <row r="2" spans="2:4" ht="24.75" customHeight="1">
      <c r="B2" s="50" t="s">
        <v>334</v>
      </c>
      <c r="C2" s="51"/>
      <c r="D2" s="51"/>
    </row>
    <row r="3" spans="1:4" ht="34.5" customHeight="1">
      <c r="A3" s="38" t="s">
        <v>0</v>
      </c>
      <c r="B3" s="38" t="s">
        <v>1</v>
      </c>
      <c r="C3" s="38" t="s">
        <v>2</v>
      </c>
      <c r="D3" s="38" t="s">
        <v>3</v>
      </c>
    </row>
    <row r="4" spans="1:4" s="55" customFormat="1" ht="15.75">
      <c r="A4" s="52">
        <v>1</v>
      </c>
      <c r="B4" s="53" t="s">
        <v>4</v>
      </c>
      <c r="C4" s="54" t="s">
        <v>5</v>
      </c>
      <c r="D4" s="54" t="str">
        <f>'[2]2.1'!D6</f>
        <v>27.03.2018 г.</v>
      </c>
    </row>
    <row r="5" spans="1:4" s="55" customFormat="1" ht="15.75">
      <c r="A5" s="52">
        <v>2</v>
      </c>
      <c r="B5" s="56" t="s">
        <v>95</v>
      </c>
      <c r="C5" s="54" t="s">
        <v>5</v>
      </c>
      <c r="D5" s="57" t="s">
        <v>215</v>
      </c>
    </row>
    <row r="6" spans="1:4" s="55" customFormat="1" ht="15.75">
      <c r="A6" s="52">
        <v>3</v>
      </c>
      <c r="B6" s="56" t="s">
        <v>95</v>
      </c>
      <c r="C6" s="54"/>
      <c r="D6" s="57" t="s">
        <v>238</v>
      </c>
    </row>
    <row r="7" spans="1:4" s="55" customFormat="1" ht="15.75">
      <c r="A7" s="52">
        <v>4</v>
      </c>
      <c r="B7" s="56" t="s">
        <v>96</v>
      </c>
      <c r="C7" s="54" t="s">
        <v>5</v>
      </c>
      <c r="D7" s="57" t="s">
        <v>239</v>
      </c>
    </row>
    <row r="8" spans="1:4" s="55" customFormat="1" ht="15.75">
      <c r="A8" s="52">
        <v>5</v>
      </c>
      <c r="B8" s="56" t="s">
        <v>64</v>
      </c>
      <c r="C8" s="54" t="s">
        <v>5</v>
      </c>
      <c r="D8" s="54" t="s">
        <v>34</v>
      </c>
    </row>
    <row r="9" spans="1:4" s="55" customFormat="1" ht="15.75">
      <c r="A9" s="52">
        <v>6</v>
      </c>
      <c r="B9" s="56" t="s">
        <v>295</v>
      </c>
      <c r="C9" s="54" t="s">
        <v>296</v>
      </c>
      <c r="D9" s="54">
        <v>32.76</v>
      </c>
    </row>
    <row r="10" spans="1:4" s="55" customFormat="1" ht="15.75">
      <c r="A10" s="52">
        <v>7</v>
      </c>
      <c r="B10" s="56" t="s">
        <v>297</v>
      </c>
      <c r="C10" s="54" t="s">
        <v>296</v>
      </c>
      <c r="D10" s="54">
        <v>27.86</v>
      </c>
    </row>
    <row r="11" spans="1:4" s="55" customFormat="1" ht="15.75">
      <c r="A11" s="52">
        <v>8</v>
      </c>
      <c r="B11" s="56" t="s">
        <v>97</v>
      </c>
      <c r="C11" s="54" t="s">
        <v>5</v>
      </c>
      <c r="D11" s="54" t="s">
        <v>298</v>
      </c>
    </row>
    <row r="12" spans="1:4" s="55" customFormat="1" ht="15.75">
      <c r="A12" s="52">
        <v>9</v>
      </c>
      <c r="B12" s="56" t="s">
        <v>98</v>
      </c>
      <c r="C12" s="54" t="s">
        <v>5</v>
      </c>
      <c r="D12" s="54" t="s">
        <v>299</v>
      </c>
    </row>
    <row r="13" spans="1:4" s="55" customFormat="1" ht="31.5">
      <c r="A13" s="52">
        <v>10</v>
      </c>
      <c r="B13" s="56" t="s">
        <v>99</v>
      </c>
      <c r="C13" s="54" t="s">
        <v>5</v>
      </c>
      <c r="D13" s="58" t="s">
        <v>300</v>
      </c>
    </row>
    <row r="14" spans="1:4" s="55" customFormat="1" ht="15.75">
      <c r="A14" s="52">
        <v>11</v>
      </c>
      <c r="B14" s="56" t="s">
        <v>100</v>
      </c>
      <c r="C14" s="54" t="s">
        <v>5</v>
      </c>
      <c r="D14" s="54" t="s">
        <v>301</v>
      </c>
    </row>
    <row r="15" spans="1:4" s="55" customFormat="1" ht="31.5">
      <c r="A15" s="52">
        <v>12</v>
      </c>
      <c r="B15" s="56" t="s">
        <v>302</v>
      </c>
      <c r="C15" s="54" t="s">
        <v>303</v>
      </c>
      <c r="D15" s="54">
        <v>4.4</v>
      </c>
    </row>
    <row r="16" spans="1:4" s="55" customFormat="1" ht="31.5">
      <c r="A16" s="52">
        <v>13</v>
      </c>
      <c r="B16" s="56" t="s">
        <v>241</v>
      </c>
      <c r="C16" s="54" t="s">
        <v>303</v>
      </c>
      <c r="D16" s="54">
        <v>7.6</v>
      </c>
    </row>
    <row r="17" spans="1:4" s="59" customFormat="1" ht="47.25">
      <c r="A17" s="52">
        <v>14</v>
      </c>
      <c r="B17" s="56" t="s">
        <v>304</v>
      </c>
      <c r="C17" s="54" t="s">
        <v>305</v>
      </c>
      <c r="D17" s="54">
        <v>0.012</v>
      </c>
    </row>
    <row r="18" spans="1:4" s="59" customFormat="1" ht="84.75" customHeight="1">
      <c r="A18" s="52">
        <v>15</v>
      </c>
      <c r="B18" s="56" t="s">
        <v>101</v>
      </c>
      <c r="C18" s="54" t="s">
        <v>5</v>
      </c>
      <c r="D18" s="60" t="s">
        <v>306</v>
      </c>
    </row>
    <row r="19" spans="1:4" s="59" customFormat="1" ht="17.25" customHeight="1">
      <c r="A19" s="52">
        <v>16</v>
      </c>
      <c r="B19" s="53" t="s">
        <v>95</v>
      </c>
      <c r="C19" s="54" t="s">
        <v>5</v>
      </c>
      <c r="D19" s="61" t="s">
        <v>215</v>
      </c>
    </row>
    <row r="20" spans="1:4" s="59" customFormat="1" ht="15.75">
      <c r="A20" s="52">
        <v>17</v>
      </c>
      <c r="B20" s="56" t="s">
        <v>95</v>
      </c>
      <c r="C20" s="54"/>
      <c r="D20" s="57" t="s">
        <v>238</v>
      </c>
    </row>
    <row r="21" spans="1:4" s="59" customFormat="1" ht="15.75">
      <c r="A21" s="52">
        <v>18</v>
      </c>
      <c r="B21" s="56" t="s">
        <v>96</v>
      </c>
      <c r="C21" s="54" t="s">
        <v>5</v>
      </c>
      <c r="D21" s="57" t="s">
        <v>239</v>
      </c>
    </row>
    <row r="22" spans="1:4" s="59" customFormat="1" ht="15.75">
      <c r="A22" s="52">
        <v>19</v>
      </c>
      <c r="B22" s="56" t="s">
        <v>64</v>
      </c>
      <c r="C22" s="54" t="s">
        <v>5</v>
      </c>
      <c r="D22" s="54" t="s">
        <v>34</v>
      </c>
    </row>
    <row r="23" spans="1:4" s="59" customFormat="1" ht="15.75">
      <c r="A23" s="52">
        <v>20</v>
      </c>
      <c r="B23" s="56" t="s">
        <v>307</v>
      </c>
      <c r="C23" s="54" t="s">
        <v>296</v>
      </c>
      <c r="D23" s="54">
        <v>32.76</v>
      </c>
    </row>
    <row r="24" spans="1:4" s="59" customFormat="1" ht="15.75">
      <c r="A24" s="52">
        <v>21</v>
      </c>
      <c r="B24" s="56" t="s">
        <v>240</v>
      </c>
      <c r="C24" s="54" t="s">
        <v>296</v>
      </c>
      <c r="D24" s="62">
        <v>27.86</v>
      </c>
    </row>
    <row r="25" spans="1:4" s="59" customFormat="1" ht="15.75">
      <c r="A25" s="52">
        <v>22</v>
      </c>
      <c r="B25" s="56" t="s">
        <v>97</v>
      </c>
      <c r="C25" s="54" t="s">
        <v>5</v>
      </c>
      <c r="D25" s="54" t="s">
        <v>298</v>
      </c>
    </row>
    <row r="26" spans="1:4" s="59" customFormat="1" ht="15.75">
      <c r="A26" s="52">
        <v>23</v>
      </c>
      <c r="B26" s="56" t="s">
        <v>98</v>
      </c>
      <c r="C26" s="54" t="s">
        <v>5</v>
      </c>
      <c r="D26" s="54" t="s">
        <v>308</v>
      </c>
    </row>
    <row r="27" spans="1:4" s="59" customFormat="1" ht="31.5" customHeight="1">
      <c r="A27" s="52">
        <v>24</v>
      </c>
      <c r="B27" s="56" t="s">
        <v>99</v>
      </c>
      <c r="C27" s="54" t="s">
        <v>5</v>
      </c>
      <c r="D27" s="60" t="s">
        <v>300</v>
      </c>
    </row>
    <row r="28" spans="1:4" s="59" customFormat="1" ht="24" customHeight="1">
      <c r="A28" s="52">
        <v>25</v>
      </c>
      <c r="B28" s="56" t="s">
        <v>100</v>
      </c>
      <c r="C28" s="54" t="s">
        <v>5</v>
      </c>
      <c r="D28" s="54" t="s">
        <v>309</v>
      </c>
    </row>
    <row r="29" spans="1:4" s="59" customFormat="1" ht="31.5">
      <c r="A29" s="52">
        <v>26</v>
      </c>
      <c r="B29" s="56" t="s">
        <v>302</v>
      </c>
      <c r="C29" s="54" t="s">
        <v>303</v>
      </c>
      <c r="D29" s="54">
        <v>4.4</v>
      </c>
    </row>
    <row r="30" spans="1:4" s="59" customFormat="1" ht="31.5">
      <c r="A30" s="52">
        <v>27</v>
      </c>
      <c r="B30" s="56" t="s">
        <v>241</v>
      </c>
      <c r="C30" s="54" t="s">
        <v>303</v>
      </c>
      <c r="D30" s="54">
        <v>7.6</v>
      </c>
    </row>
    <row r="31" spans="1:4" s="59" customFormat="1" ht="31.5">
      <c r="A31" s="52">
        <v>28</v>
      </c>
      <c r="B31" s="56" t="s">
        <v>304</v>
      </c>
      <c r="C31" s="54" t="s">
        <v>5</v>
      </c>
      <c r="D31" s="54">
        <v>0.012</v>
      </c>
    </row>
    <row r="32" spans="1:4" s="59" customFormat="1" ht="73.5" customHeight="1">
      <c r="A32" s="52">
        <v>29</v>
      </c>
      <c r="B32" s="56" t="s">
        <v>101</v>
      </c>
      <c r="C32" s="54" t="s">
        <v>5</v>
      </c>
      <c r="D32" s="60" t="s">
        <v>306</v>
      </c>
    </row>
    <row r="33" spans="1:4" s="59" customFormat="1" ht="15.75">
      <c r="A33" s="52">
        <v>30</v>
      </c>
      <c r="B33" s="56" t="s">
        <v>95</v>
      </c>
      <c r="C33" s="54" t="s">
        <v>5</v>
      </c>
      <c r="D33" s="57" t="s">
        <v>310</v>
      </c>
    </row>
    <row r="34" spans="1:4" s="59" customFormat="1" ht="15.75">
      <c r="A34" s="52">
        <v>31</v>
      </c>
      <c r="B34" s="53" t="s">
        <v>96</v>
      </c>
      <c r="C34" s="54" t="s">
        <v>5</v>
      </c>
      <c r="D34" s="57" t="s">
        <v>239</v>
      </c>
    </row>
    <row r="35" spans="1:4" s="59" customFormat="1" ht="15.75">
      <c r="A35" s="52">
        <v>32</v>
      </c>
      <c r="B35" s="56" t="s">
        <v>64</v>
      </c>
      <c r="C35" s="54" t="s">
        <v>5</v>
      </c>
      <c r="D35" s="57" t="s">
        <v>34</v>
      </c>
    </row>
    <row r="36" spans="1:4" s="59" customFormat="1" ht="15.75">
      <c r="A36" s="52">
        <v>33</v>
      </c>
      <c r="B36" s="56" t="s">
        <v>311</v>
      </c>
      <c r="C36" s="54" t="s">
        <v>296</v>
      </c>
      <c r="D36" s="54">
        <v>202.7</v>
      </c>
    </row>
    <row r="37" spans="1:4" s="59" customFormat="1" ht="15.75">
      <c r="A37" s="52">
        <v>34</v>
      </c>
      <c r="B37" s="56" t="s">
        <v>97</v>
      </c>
      <c r="C37" s="54" t="s">
        <v>5</v>
      </c>
      <c r="D37" s="54" t="s">
        <v>312</v>
      </c>
    </row>
    <row r="38" spans="1:4" s="59" customFormat="1" ht="15.75">
      <c r="A38" s="52">
        <v>35</v>
      </c>
      <c r="B38" s="56" t="s">
        <v>98</v>
      </c>
      <c r="C38" s="54" t="s">
        <v>5</v>
      </c>
      <c r="D38" s="54" t="s">
        <v>313</v>
      </c>
    </row>
    <row r="39" spans="1:4" s="59" customFormat="1" ht="31.5">
      <c r="A39" s="52">
        <v>36</v>
      </c>
      <c r="B39" s="56" t="s">
        <v>99</v>
      </c>
      <c r="C39" s="54" t="s">
        <v>5</v>
      </c>
      <c r="D39" s="60" t="s">
        <v>314</v>
      </c>
    </row>
    <row r="40" spans="1:4" s="59" customFormat="1" ht="15.75">
      <c r="A40" s="52">
        <v>37</v>
      </c>
      <c r="B40" s="56" t="s">
        <v>100</v>
      </c>
      <c r="C40" s="54" t="s">
        <v>5</v>
      </c>
      <c r="D40" s="54" t="s">
        <v>301</v>
      </c>
    </row>
    <row r="41" spans="1:4" s="59" customFormat="1" ht="15.75">
      <c r="A41" s="52">
        <v>38</v>
      </c>
      <c r="B41" s="56" t="s">
        <v>315</v>
      </c>
      <c r="C41" s="54" t="s">
        <v>303</v>
      </c>
      <c r="D41" s="54">
        <v>3.2</v>
      </c>
    </row>
    <row r="42" spans="1:4" s="59" customFormat="1" ht="47.25">
      <c r="A42" s="52">
        <v>39</v>
      </c>
      <c r="B42" s="56" t="s">
        <v>316</v>
      </c>
      <c r="C42" s="54" t="s">
        <v>317</v>
      </c>
      <c r="D42" s="54">
        <v>0.012</v>
      </c>
    </row>
    <row r="43" spans="1:4" s="59" customFormat="1" ht="94.5">
      <c r="A43" s="52">
        <v>40</v>
      </c>
      <c r="B43" s="56" t="s">
        <v>101</v>
      </c>
      <c r="C43" s="54" t="s">
        <v>5</v>
      </c>
      <c r="D43" s="63" t="s">
        <v>306</v>
      </c>
    </row>
    <row r="44" spans="1:4" s="59" customFormat="1" ht="15.75">
      <c r="A44" s="52">
        <v>41</v>
      </c>
      <c r="B44" s="56" t="s">
        <v>95</v>
      </c>
      <c r="C44" s="54" t="s">
        <v>5</v>
      </c>
      <c r="D44" s="57" t="s">
        <v>310</v>
      </c>
    </row>
    <row r="45" spans="1:4" s="59" customFormat="1" ht="15.75">
      <c r="A45" s="52">
        <v>42</v>
      </c>
      <c r="B45" s="56" t="s">
        <v>96</v>
      </c>
      <c r="C45" s="54" t="s">
        <v>5</v>
      </c>
      <c r="D45" s="57" t="s">
        <v>239</v>
      </c>
    </row>
    <row r="46" spans="1:4" s="59" customFormat="1" ht="15.75">
      <c r="A46" s="52">
        <v>43</v>
      </c>
      <c r="B46" s="53" t="s">
        <v>64</v>
      </c>
      <c r="C46" s="54" t="s">
        <v>5</v>
      </c>
      <c r="D46" s="57" t="s">
        <v>34</v>
      </c>
    </row>
    <row r="47" spans="1:4" s="59" customFormat="1" ht="15.75">
      <c r="A47" s="52">
        <v>44</v>
      </c>
      <c r="B47" s="56" t="s">
        <v>311</v>
      </c>
      <c r="C47" s="54" t="s">
        <v>318</v>
      </c>
      <c r="D47" s="54">
        <v>202.7</v>
      </c>
    </row>
    <row r="48" spans="1:4" s="59" customFormat="1" ht="15.75">
      <c r="A48" s="52">
        <v>45</v>
      </c>
      <c r="B48" s="56" t="s">
        <v>97</v>
      </c>
      <c r="C48" s="54" t="s">
        <v>5</v>
      </c>
      <c r="D48" s="54" t="s">
        <v>312</v>
      </c>
    </row>
    <row r="49" spans="1:4" s="59" customFormat="1" ht="15.75">
      <c r="A49" s="52">
        <v>46</v>
      </c>
      <c r="B49" s="56" t="s">
        <v>98</v>
      </c>
      <c r="C49" s="54" t="s">
        <v>5</v>
      </c>
      <c r="D49" s="54" t="s">
        <v>313</v>
      </c>
    </row>
    <row r="50" spans="1:4" s="59" customFormat="1" ht="42.75">
      <c r="A50" s="52">
        <v>47</v>
      </c>
      <c r="B50" s="56" t="s">
        <v>99</v>
      </c>
      <c r="C50" s="54" t="s">
        <v>5</v>
      </c>
      <c r="D50" s="60" t="s">
        <v>319</v>
      </c>
    </row>
    <row r="51" spans="1:4" s="59" customFormat="1" ht="15.75">
      <c r="A51" s="52">
        <v>48</v>
      </c>
      <c r="B51" s="56" t="s">
        <v>100</v>
      </c>
      <c r="C51" s="54" t="s">
        <v>5</v>
      </c>
      <c r="D51" s="54" t="s">
        <v>309</v>
      </c>
    </row>
    <row r="52" spans="1:4" s="59" customFormat="1" ht="15.75">
      <c r="A52" s="52">
        <v>49</v>
      </c>
      <c r="B52" s="56" t="s">
        <v>315</v>
      </c>
      <c r="C52" s="54" t="s">
        <v>320</v>
      </c>
      <c r="D52" s="54">
        <v>3.2</v>
      </c>
    </row>
    <row r="53" spans="1:4" s="59" customFormat="1" ht="47.25">
      <c r="A53" s="52">
        <v>50</v>
      </c>
      <c r="B53" s="56" t="s">
        <v>179</v>
      </c>
      <c r="C53" s="54" t="s">
        <v>317</v>
      </c>
      <c r="D53" s="54">
        <v>0.012</v>
      </c>
    </row>
    <row r="54" spans="1:4" s="59" customFormat="1" ht="94.5">
      <c r="A54" s="52">
        <v>51</v>
      </c>
      <c r="B54" s="56" t="s">
        <v>101</v>
      </c>
      <c r="C54" s="54" t="s">
        <v>5</v>
      </c>
      <c r="D54" s="63" t="s">
        <v>321</v>
      </c>
    </row>
    <row r="55" spans="1:4" s="59" customFormat="1" ht="15.75">
      <c r="A55" s="52">
        <v>52</v>
      </c>
      <c r="B55" s="56" t="s">
        <v>95</v>
      </c>
      <c r="C55" s="54" t="s">
        <v>5</v>
      </c>
      <c r="D55" s="57" t="s">
        <v>229</v>
      </c>
    </row>
    <row r="56" spans="1:4" s="59" customFormat="1" ht="15.75">
      <c r="A56" s="52">
        <v>53</v>
      </c>
      <c r="B56" s="56" t="s">
        <v>96</v>
      </c>
      <c r="C56" s="54" t="s">
        <v>5</v>
      </c>
      <c r="D56" s="57" t="s">
        <v>239</v>
      </c>
    </row>
    <row r="57" spans="1:4" s="59" customFormat="1" ht="15.75">
      <c r="A57" s="52">
        <v>54</v>
      </c>
      <c r="B57" s="56" t="s">
        <v>64</v>
      </c>
      <c r="C57" s="54" t="s">
        <v>5</v>
      </c>
      <c r="D57" s="57" t="s">
        <v>322</v>
      </c>
    </row>
    <row r="58" spans="1:4" s="59" customFormat="1" ht="15.75">
      <c r="A58" s="52">
        <v>55</v>
      </c>
      <c r="B58" s="56" t="s">
        <v>311</v>
      </c>
      <c r="C58" s="54" t="s">
        <v>323</v>
      </c>
      <c r="D58" s="54">
        <v>2634.69</v>
      </c>
    </row>
    <row r="59" spans="1:4" s="59" customFormat="1" ht="15.75">
      <c r="A59" s="52">
        <v>55.1</v>
      </c>
      <c r="B59" s="56" t="s">
        <v>311</v>
      </c>
      <c r="C59" s="54" t="s">
        <v>324</v>
      </c>
      <c r="D59" s="54">
        <v>39.52</v>
      </c>
    </row>
    <row r="60" spans="1:4" s="59" customFormat="1" ht="15.75">
      <c r="A60" s="52">
        <v>56</v>
      </c>
      <c r="B60" s="56" t="s">
        <v>97</v>
      </c>
      <c r="C60" s="54" t="s">
        <v>5</v>
      </c>
      <c r="D60" s="54" t="s">
        <v>312</v>
      </c>
    </row>
    <row r="61" spans="1:4" s="59" customFormat="1" ht="15.75">
      <c r="A61" s="52">
        <v>57</v>
      </c>
      <c r="B61" s="56" t="s">
        <v>98</v>
      </c>
      <c r="C61" s="54" t="s">
        <v>5</v>
      </c>
      <c r="D61" s="54" t="s">
        <v>313</v>
      </c>
    </row>
    <row r="62" spans="1:4" s="59" customFormat="1" ht="31.5">
      <c r="A62" s="52">
        <v>58</v>
      </c>
      <c r="B62" s="56" t="s">
        <v>99</v>
      </c>
      <c r="C62" s="54" t="s">
        <v>5</v>
      </c>
      <c r="D62" s="54" t="s">
        <v>325</v>
      </c>
    </row>
    <row r="63" spans="1:4" s="59" customFormat="1" ht="15.75">
      <c r="A63" s="52">
        <v>59</v>
      </c>
      <c r="B63" s="56" t="s">
        <v>100</v>
      </c>
      <c r="C63" s="54" t="s">
        <v>5</v>
      </c>
      <c r="D63" s="54" t="s">
        <v>301</v>
      </c>
    </row>
    <row r="64" spans="1:4" s="59" customFormat="1" ht="15.75">
      <c r="A64" s="52">
        <v>60</v>
      </c>
      <c r="B64" s="56" t="s">
        <v>315</v>
      </c>
      <c r="C64" s="54" t="s">
        <v>326</v>
      </c>
      <c r="D64" s="54">
        <v>0.015</v>
      </c>
    </row>
    <row r="65" spans="1:4" s="59" customFormat="1" ht="15.75">
      <c r="A65" s="52">
        <v>61</v>
      </c>
      <c r="B65" s="56" t="s">
        <v>316</v>
      </c>
      <c r="C65" s="54" t="s">
        <v>5</v>
      </c>
      <c r="D65" s="54" t="s">
        <v>204</v>
      </c>
    </row>
    <row r="66" spans="1:4" s="59" customFormat="1" ht="47.25" customHeight="1">
      <c r="A66" s="52">
        <v>62</v>
      </c>
      <c r="B66" s="56" t="s">
        <v>101</v>
      </c>
      <c r="C66" s="54" t="s">
        <v>5</v>
      </c>
      <c r="D66" s="54" t="s">
        <v>327</v>
      </c>
    </row>
    <row r="67" spans="1:4" s="59" customFormat="1" ht="15.75">
      <c r="A67" s="52">
        <v>63</v>
      </c>
      <c r="B67" s="56" t="s">
        <v>95</v>
      </c>
      <c r="C67" s="54" t="s">
        <v>5</v>
      </c>
      <c r="D67" s="57" t="s">
        <v>229</v>
      </c>
    </row>
    <row r="68" spans="1:4" s="59" customFormat="1" ht="15.75">
      <c r="A68" s="52">
        <v>64</v>
      </c>
      <c r="B68" s="56" t="s">
        <v>96</v>
      </c>
      <c r="C68" s="54" t="s">
        <v>5</v>
      </c>
      <c r="D68" s="57" t="s">
        <v>239</v>
      </c>
    </row>
    <row r="69" spans="1:4" s="59" customFormat="1" ht="15.75">
      <c r="A69" s="52">
        <v>65</v>
      </c>
      <c r="B69" s="56" t="s">
        <v>64</v>
      </c>
      <c r="C69" s="54" t="s">
        <v>5</v>
      </c>
      <c r="D69" s="57" t="s">
        <v>273</v>
      </c>
    </row>
    <row r="70" spans="1:4" s="59" customFormat="1" ht="15.75">
      <c r="A70" s="52">
        <v>66</v>
      </c>
      <c r="B70" s="56" t="s">
        <v>311</v>
      </c>
      <c r="C70" s="54" t="s">
        <v>323</v>
      </c>
      <c r="D70" s="54">
        <v>2634.69</v>
      </c>
    </row>
    <row r="71" spans="1:4" s="59" customFormat="1" ht="15.75">
      <c r="A71" s="52">
        <v>66.1</v>
      </c>
      <c r="B71" s="56" t="s">
        <v>311</v>
      </c>
      <c r="C71" s="54" t="s">
        <v>324</v>
      </c>
      <c r="D71" s="54">
        <v>39.52</v>
      </c>
    </row>
    <row r="72" spans="1:4" s="59" customFormat="1" ht="15.75">
      <c r="A72" s="52">
        <v>67</v>
      </c>
      <c r="B72" s="56" t="s">
        <v>97</v>
      </c>
      <c r="C72" s="54" t="s">
        <v>5</v>
      </c>
      <c r="D72" s="54" t="s">
        <v>312</v>
      </c>
    </row>
    <row r="73" spans="1:4" s="59" customFormat="1" ht="15.75">
      <c r="A73" s="52">
        <v>68</v>
      </c>
      <c r="B73" s="56" t="s">
        <v>98</v>
      </c>
      <c r="C73" s="54" t="s">
        <v>5</v>
      </c>
      <c r="D73" s="54" t="s">
        <v>313</v>
      </c>
    </row>
    <row r="74" spans="1:4" s="59" customFormat="1" ht="31.5">
      <c r="A74" s="52">
        <v>69</v>
      </c>
      <c r="B74" s="56" t="s">
        <v>99</v>
      </c>
      <c r="C74" s="54" t="s">
        <v>5</v>
      </c>
      <c r="D74" s="54" t="s">
        <v>328</v>
      </c>
    </row>
    <row r="75" spans="1:4" s="59" customFormat="1" ht="15.75">
      <c r="A75" s="52">
        <v>70</v>
      </c>
      <c r="B75" s="56" t="s">
        <v>100</v>
      </c>
      <c r="C75" s="54" t="s">
        <v>5</v>
      </c>
      <c r="D75" s="54" t="s">
        <v>309</v>
      </c>
    </row>
    <row r="76" spans="1:4" s="59" customFormat="1" ht="15.75">
      <c r="A76" s="52">
        <v>71</v>
      </c>
      <c r="B76" s="56" t="s">
        <v>315</v>
      </c>
      <c r="C76" s="54" t="s">
        <v>326</v>
      </c>
      <c r="D76" s="64">
        <v>0.015</v>
      </c>
    </row>
    <row r="77" spans="1:4" s="59" customFormat="1" ht="15.75">
      <c r="A77" s="52">
        <v>72</v>
      </c>
      <c r="B77" s="56" t="s">
        <v>179</v>
      </c>
      <c r="C77" s="54" t="s">
        <v>5</v>
      </c>
      <c r="D77" s="54" t="s">
        <v>204</v>
      </c>
    </row>
    <row r="78" spans="1:4" s="59" customFormat="1" ht="47.25">
      <c r="A78" s="52">
        <v>73</v>
      </c>
      <c r="B78" s="56" t="s">
        <v>101</v>
      </c>
      <c r="C78" s="54" t="s">
        <v>5</v>
      </c>
      <c r="D78" s="54" t="s">
        <v>327</v>
      </c>
    </row>
    <row r="79" spans="1:4" s="59" customFormat="1" ht="15.75">
      <c r="A79" s="52">
        <v>74</v>
      </c>
      <c r="B79" s="56" t="s">
        <v>95</v>
      </c>
      <c r="C79" s="54" t="s">
        <v>5</v>
      </c>
      <c r="D79" s="54" t="s">
        <v>232</v>
      </c>
    </row>
    <row r="80" spans="1:4" s="59" customFormat="1" ht="15.75">
      <c r="A80" s="52">
        <v>75</v>
      </c>
      <c r="B80" s="56" t="s">
        <v>96</v>
      </c>
      <c r="C80" s="54" t="s">
        <v>5</v>
      </c>
      <c r="D80" s="54" t="s">
        <v>329</v>
      </c>
    </row>
    <row r="81" spans="1:4" s="59" customFormat="1" ht="15.75">
      <c r="A81" s="52">
        <v>76</v>
      </c>
      <c r="B81" s="56" t="s">
        <v>64</v>
      </c>
      <c r="C81" s="54" t="s">
        <v>5</v>
      </c>
      <c r="D81" s="54" t="s">
        <v>279</v>
      </c>
    </row>
    <row r="82" spans="1:4" s="59" customFormat="1" ht="15.75">
      <c r="A82" s="52">
        <v>77</v>
      </c>
      <c r="B82" s="56" t="s">
        <v>311</v>
      </c>
      <c r="C82" s="54" t="s">
        <v>330</v>
      </c>
      <c r="D82" s="54">
        <v>3.37</v>
      </c>
    </row>
    <row r="83" spans="1:4" s="59" customFormat="1" ht="15.75">
      <c r="A83" s="52">
        <v>78</v>
      </c>
      <c r="B83" s="56" t="s">
        <v>97</v>
      </c>
      <c r="C83" s="54" t="s">
        <v>5</v>
      </c>
      <c r="D83" s="54" t="s">
        <v>331</v>
      </c>
    </row>
    <row r="84" spans="1:4" s="59" customFormat="1" ht="15.75">
      <c r="A84" s="52">
        <v>79</v>
      </c>
      <c r="B84" s="56" t="s">
        <v>98</v>
      </c>
      <c r="C84" s="54" t="s">
        <v>5</v>
      </c>
      <c r="D84" s="54" t="s">
        <v>332</v>
      </c>
    </row>
    <row r="85" spans="1:4" s="59" customFormat="1" ht="31.5">
      <c r="A85" s="52">
        <v>80</v>
      </c>
      <c r="B85" s="56" t="s">
        <v>99</v>
      </c>
      <c r="C85" s="54" t="s">
        <v>5</v>
      </c>
      <c r="D85" s="54"/>
    </row>
    <row r="86" spans="1:4" s="59" customFormat="1" ht="15.75">
      <c r="A86" s="52">
        <v>81</v>
      </c>
      <c r="B86" s="56" t="s">
        <v>100</v>
      </c>
      <c r="C86" s="54" t="s">
        <v>5</v>
      </c>
      <c r="D86" s="54" t="s">
        <v>301</v>
      </c>
    </row>
    <row r="87" spans="1:4" s="59" customFormat="1" ht="15.75">
      <c r="A87" s="52">
        <v>82</v>
      </c>
      <c r="B87" s="56" t="s">
        <v>315</v>
      </c>
      <c r="C87" s="54"/>
      <c r="D87" s="54" t="s">
        <v>231</v>
      </c>
    </row>
    <row r="88" spans="1:4" s="59" customFormat="1" ht="15.75">
      <c r="A88" s="52">
        <v>83</v>
      </c>
      <c r="B88" s="56" t="s">
        <v>179</v>
      </c>
      <c r="C88" s="54" t="s">
        <v>333</v>
      </c>
      <c r="D88" s="54">
        <v>2.88</v>
      </c>
    </row>
    <row r="89" spans="1:4" s="59" customFormat="1" ht="94.5">
      <c r="A89" s="52">
        <v>84</v>
      </c>
      <c r="B89" s="56" t="s">
        <v>101</v>
      </c>
      <c r="C89" s="54" t="s">
        <v>5</v>
      </c>
      <c r="D89" s="63" t="s">
        <v>321</v>
      </c>
    </row>
    <row r="90" spans="1:4" s="59" customFormat="1" ht="15.75">
      <c r="A90" s="52">
        <v>85</v>
      </c>
      <c r="B90" s="56" t="s">
        <v>95</v>
      </c>
      <c r="C90" s="54" t="s">
        <v>5</v>
      </c>
      <c r="D90" s="54" t="s">
        <v>232</v>
      </c>
    </row>
    <row r="91" spans="1:4" s="59" customFormat="1" ht="15.75">
      <c r="A91" s="52">
        <v>86</v>
      </c>
      <c r="B91" s="56" t="s">
        <v>96</v>
      </c>
      <c r="C91" s="54" t="s">
        <v>5</v>
      </c>
      <c r="D91" s="54" t="s">
        <v>329</v>
      </c>
    </row>
    <row r="92" spans="1:4" s="59" customFormat="1" ht="15.75">
      <c r="A92" s="52">
        <v>87</v>
      </c>
      <c r="B92" s="56" t="s">
        <v>64</v>
      </c>
      <c r="C92" s="54" t="s">
        <v>5</v>
      </c>
      <c r="D92" s="54" t="s">
        <v>279</v>
      </c>
    </row>
    <row r="93" spans="1:4" s="59" customFormat="1" ht="15.75">
      <c r="A93" s="52">
        <v>88</v>
      </c>
      <c r="B93" s="56" t="s">
        <v>311</v>
      </c>
      <c r="C93" s="54" t="s">
        <v>330</v>
      </c>
      <c r="D93" s="54">
        <v>3.53</v>
      </c>
    </row>
    <row r="94" spans="1:4" s="59" customFormat="1" ht="15.75">
      <c r="A94" s="52">
        <v>89</v>
      </c>
      <c r="B94" s="56" t="s">
        <v>97</v>
      </c>
      <c r="C94" s="54" t="s">
        <v>5</v>
      </c>
      <c r="D94" s="54" t="s">
        <v>242</v>
      </c>
    </row>
    <row r="95" spans="1:4" s="59" customFormat="1" ht="15.75">
      <c r="A95" s="52">
        <v>90</v>
      </c>
      <c r="B95" s="56" t="s">
        <v>98</v>
      </c>
      <c r="C95" s="54" t="s">
        <v>5</v>
      </c>
      <c r="D95" s="54" t="s">
        <v>332</v>
      </c>
    </row>
    <row r="96" spans="1:4" s="59" customFormat="1" ht="31.5">
      <c r="A96" s="52">
        <v>91</v>
      </c>
      <c r="B96" s="56" t="s">
        <v>99</v>
      </c>
      <c r="C96" s="54" t="s">
        <v>5</v>
      </c>
      <c r="D96" s="54"/>
    </row>
    <row r="97" spans="1:4" s="59" customFormat="1" ht="15.75">
      <c r="A97" s="52">
        <v>92</v>
      </c>
      <c r="B97" s="56" t="s">
        <v>100</v>
      </c>
      <c r="C97" s="54" t="s">
        <v>5</v>
      </c>
      <c r="D97" s="54" t="s">
        <v>309</v>
      </c>
    </row>
    <row r="98" spans="1:4" s="59" customFormat="1" ht="15.75">
      <c r="A98" s="52">
        <v>93</v>
      </c>
      <c r="B98" s="56" t="s">
        <v>315</v>
      </c>
      <c r="C98" s="54"/>
      <c r="D98" s="54" t="s">
        <v>231</v>
      </c>
    </row>
    <row r="99" spans="1:4" s="59" customFormat="1" ht="15" customHeight="1">
      <c r="A99" s="52">
        <v>94</v>
      </c>
      <c r="B99" s="56" t="s">
        <v>179</v>
      </c>
      <c r="C99" s="54" t="s">
        <v>333</v>
      </c>
      <c r="D99" s="54">
        <v>2.88</v>
      </c>
    </row>
    <row r="100" spans="1:4" s="59" customFormat="1" ht="94.5">
      <c r="A100" s="52">
        <v>95</v>
      </c>
      <c r="B100" s="56" t="s">
        <v>101</v>
      </c>
      <c r="C100" s="54" t="s">
        <v>5</v>
      </c>
      <c r="D100" s="63" t="s">
        <v>321</v>
      </c>
    </row>
    <row r="101" s="59" customFormat="1" ht="15.75"/>
    <row r="102" s="59" customFormat="1" ht="15.75"/>
    <row r="103" s="59" customFormat="1" ht="15.75"/>
    <row r="104" s="59" customFormat="1" ht="15.75"/>
    <row r="105" s="59" customFormat="1" ht="15.75"/>
    <row r="106" s="59" customFormat="1" ht="15.75"/>
    <row r="107" s="59" customFormat="1" ht="15.75"/>
    <row r="108" s="59" customFormat="1" ht="15.75"/>
    <row r="109" s="59" customFormat="1" ht="15.75"/>
    <row r="110" s="59" customFormat="1" ht="15.75"/>
    <row r="111" s="59" customFormat="1" ht="15.75"/>
    <row r="112" s="59" customFormat="1" ht="15.75"/>
    <row r="113" s="59" customFormat="1" ht="15.75"/>
    <row r="114" s="59" customFormat="1" ht="15.75"/>
    <row r="115" s="59" customFormat="1" ht="15.75"/>
    <row r="116" s="59" customFormat="1" ht="15.75"/>
    <row r="117" s="59" customFormat="1" ht="15.75"/>
    <row r="118" s="59" customFormat="1" ht="15.75"/>
    <row r="119" s="59" customFormat="1" ht="15.75"/>
    <row r="120" s="59" customFormat="1" ht="15.75"/>
  </sheetData>
  <sheetProtection/>
  <mergeCells count="1">
    <mergeCell ref="B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5" t="s">
        <v>106</v>
      </c>
      <c r="B1" s="95"/>
      <c r="C1" s="95"/>
      <c r="D1" s="95"/>
    </row>
    <row r="2" ht="15.75">
      <c r="B2" s="15" t="s">
        <v>280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8" t="s">
        <v>183</v>
      </c>
      <c r="B8" s="88"/>
      <c r="C8" s="88"/>
      <c r="D8" s="88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104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7" t="s">
        <v>111</v>
      </c>
      <c r="B1" s="87"/>
      <c r="C1" s="87"/>
      <c r="D1" s="87"/>
    </row>
    <row r="2" ht="15.75">
      <c r="B2" s="15" t="s">
        <v>280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8" t="s">
        <v>107</v>
      </c>
      <c r="B5" s="88"/>
      <c r="C5" s="88"/>
      <c r="D5" s="88"/>
    </row>
    <row r="6" spans="1:4" ht="19.5" customHeight="1">
      <c r="A6" s="4" t="s">
        <v>9</v>
      </c>
      <c r="B6" s="3" t="s">
        <v>108</v>
      </c>
      <c r="C6" s="5" t="s">
        <v>5</v>
      </c>
      <c r="D6" s="5"/>
    </row>
    <row r="7" spans="1:4" ht="63" customHeight="1">
      <c r="A7" s="4" t="s">
        <v>10</v>
      </c>
      <c r="B7" s="3" t="s">
        <v>109</v>
      </c>
      <c r="C7" s="5" t="s">
        <v>18</v>
      </c>
      <c r="D7" s="5"/>
    </row>
    <row r="8" spans="1:4" ht="82.5" customHeight="1">
      <c r="A8" s="4" t="s">
        <v>11</v>
      </c>
      <c r="B8" s="7" t="s">
        <v>110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7" t="s">
        <v>114</v>
      </c>
      <c r="B1" s="87"/>
      <c r="C1" s="87"/>
      <c r="D1" s="87"/>
    </row>
    <row r="2" ht="15.75">
      <c r="B2" s="15" t="s">
        <v>280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zoomScalePageLayoutView="0" workbookViewId="0" topLeftCell="A5">
      <selection activeCell="D27" sqref="D27"/>
    </sheetView>
  </sheetViews>
  <sheetFormatPr defaultColWidth="9.140625" defaultRowHeight="15"/>
  <cols>
    <col min="1" max="1" width="5.8515625" style="31" customWidth="1"/>
    <col min="2" max="2" width="49.8515625" style="32" customWidth="1"/>
    <col min="3" max="3" width="10.7109375" style="31" bestFit="1" customWidth="1"/>
    <col min="4" max="4" width="46.140625" style="33" customWidth="1"/>
    <col min="5" max="16384" width="9.140625" style="1" customWidth="1"/>
  </cols>
  <sheetData>
    <row r="1" spans="1:6" ht="36.75" customHeight="1">
      <c r="A1" s="20"/>
      <c r="B1" s="101" t="s">
        <v>264</v>
      </c>
      <c r="C1" s="101"/>
      <c r="D1" s="101"/>
      <c r="E1" s="21"/>
      <c r="F1" s="21"/>
    </row>
    <row r="2" spans="1:6" ht="15.75">
      <c r="A2" s="20"/>
      <c r="B2" s="15" t="s">
        <v>280</v>
      </c>
      <c r="C2" s="20"/>
      <c r="D2" s="22"/>
      <c r="E2" s="21"/>
      <c r="F2" s="21"/>
    </row>
    <row r="3" spans="1:4" ht="35.25" customHeight="1">
      <c r="A3" s="23" t="s">
        <v>0</v>
      </c>
      <c r="B3" s="24" t="s">
        <v>1</v>
      </c>
      <c r="C3" s="25" t="s">
        <v>2</v>
      </c>
      <c r="D3" s="26" t="s">
        <v>3</v>
      </c>
    </row>
    <row r="4" spans="1:4" s="6" customFormat="1" ht="19.5" customHeight="1">
      <c r="A4" s="23">
        <v>1</v>
      </c>
      <c r="B4" s="24" t="s">
        <v>4</v>
      </c>
      <c r="C4" s="23" t="s">
        <v>5</v>
      </c>
      <c r="D4" s="27" t="s">
        <v>265</v>
      </c>
    </row>
    <row r="5" spans="1:4" s="6" customFormat="1" ht="19.5" customHeight="1">
      <c r="A5" s="23">
        <v>2</v>
      </c>
      <c r="B5" s="24" t="s">
        <v>115</v>
      </c>
      <c r="C5" s="23" t="s">
        <v>5</v>
      </c>
      <c r="D5" s="27">
        <v>42736</v>
      </c>
    </row>
    <row r="6" spans="1:4" s="6" customFormat="1" ht="19.5" customHeight="1">
      <c r="A6" s="23">
        <v>3</v>
      </c>
      <c r="B6" s="24" t="s">
        <v>116</v>
      </c>
      <c r="C6" s="23" t="s">
        <v>5</v>
      </c>
      <c r="D6" s="27">
        <v>43100</v>
      </c>
    </row>
    <row r="7" spans="1:4" s="6" customFormat="1" ht="30" customHeight="1">
      <c r="A7" s="23">
        <v>4</v>
      </c>
      <c r="B7" s="99" t="s">
        <v>186</v>
      </c>
      <c r="C7" s="100"/>
      <c r="D7" s="102"/>
    </row>
    <row r="8" spans="1:4" s="6" customFormat="1" ht="30" customHeight="1">
      <c r="A8" s="23">
        <v>5</v>
      </c>
      <c r="B8" s="24" t="s">
        <v>117</v>
      </c>
      <c r="C8" s="23" t="s">
        <v>18</v>
      </c>
      <c r="D8" s="28">
        <v>0</v>
      </c>
    </row>
    <row r="9" spans="1:4" s="6" customFormat="1" ht="19.5" customHeight="1">
      <c r="A9" s="23">
        <v>6</v>
      </c>
      <c r="B9" s="29" t="s">
        <v>127</v>
      </c>
      <c r="C9" s="23" t="s">
        <v>18</v>
      </c>
      <c r="D9" s="28">
        <v>15179.71</v>
      </c>
    </row>
    <row r="10" spans="1:4" s="6" customFormat="1" ht="19.5" customHeight="1">
      <c r="A10" s="23">
        <v>7</v>
      </c>
      <c r="B10" s="29" t="s">
        <v>128</v>
      </c>
      <c r="C10" s="23" t="s">
        <v>18</v>
      </c>
      <c r="D10" s="28">
        <v>331957.5</v>
      </c>
    </row>
    <row r="11" spans="1:4" s="6" customFormat="1" ht="33" customHeight="1">
      <c r="A11" s="23">
        <v>8</v>
      </c>
      <c r="B11" s="34" t="s">
        <v>266</v>
      </c>
      <c r="C11" s="23" t="s">
        <v>18</v>
      </c>
      <c r="D11" s="26">
        <v>2285115.27</v>
      </c>
    </row>
    <row r="12" spans="1:4" s="6" customFormat="1" ht="19.5" customHeight="1">
      <c r="A12" s="23">
        <v>9</v>
      </c>
      <c r="B12" s="35" t="s">
        <v>281</v>
      </c>
      <c r="C12" s="23" t="s">
        <v>18</v>
      </c>
      <c r="D12" s="28">
        <f>D11-D13-D14</f>
        <v>1524403.5180000002</v>
      </c>
    </row>
    <row r="13" spans="1:4" s="6" customFormat="1" ht="19.5" customHeight="1">
      <c r="A13" s="23">
        <v>10</v>
      </c>
      <c r="B13" s="29" t="s">
        <v>129</v>
      </c>
      <c r="C13" s="23" t="s">
        <v>18</v>
      </c>
      <c r="D13" s="28">
        <v>448970.454</v>
      </c>
    </row>
    <row r="14" spans="1:4" s="6" customFormat="1" ht="19.5" customHeight="1">
      <c r="A14" s="23">
        <v>11</v>
      </c>
      <c r="B14" s="29" t="s">
        <v>130</v>
      </c>
      <c r="C14" s="23" t="s">
        <v>18</v>
      </c>
      <c r="D14" s="28">
        <f>D26</f>
        <v>311741.298</v>
      </c>
    </row>
    <row r="15" spans="1:4" s="6" customFormat="1" ht="20.25" customHeight="1">
      <c r="A15" s="23">
        <v>12</v>
      </c>
      <c r="B15" s="24" t="s">
        <v>118</v>
      </c>
      <c r="C15" s="23" t="s">
        <v>18</v>
      </c>
      <c r="D15" s="26">
        <f>SUM(D16:D20)</f>
        <v>2267709.26</v>
      </c>
    </row>
    <row r="16" spans="1:4" s="6" customFormat="1" ht="20.25" customHeight="1">
      <c r="A16" s="23">
        <v>13</v>
      </c>
      <c r="B16" s="29" t="s">
        <v>187</v>
      </c>
      <c r="C16" s="23" t="s">
        <v>18</v>
      </c>
      <c r="D16" s="28">
        <v>2267709.26</v>
      </c>
    </row>
    <row r="17" spans="1:4" s="6" customFormat="1" ht="20.25" customHeight="1">
      <c r="A17" s="23">
        <v>14</v>
      </c>
      <c r="B17" s="29" t="s">
        <v>188</v>
      </c>
      <c r="C17" s="23" t="s">
        <v>18</v>
      </c>
      <c r="D17" s="28">
        <v>0</v>
      </c>
    </row>
    <row r="18" spans="1:4" s="6" customFormat="1" ht="19.5" customHeight="1">
      <c r="A18" s="23">
        <v>15</v>
      </c>
      <c r="B18" s="29" t="s">
        <v>131</v>
      </c>
      <c r="C18" s="23" t="s">
        <v>18</v>
      </c>
      <c r="D18" s="28">
        <v>0</v>
      </c>
    </row>
    <row r="19" spans="1:4" s="6" customFormat="1" ht="30" customHeight="1">
      <c r="A19" s="23">
        <v>16</v>
      </c>
      <c r="B19" s="29" t="s">
        <v>132</v>
      </c>
      <c r="C19" s="23" t="s">
        <v>18</v>
      </c>
      <c r="D19" s="28">
        <v>0</v>
      </c>
    </row>
    <row r="20" spans="1:4" s="6" customFormat="1" ht="19.5" customHeight="1">
      <c r="A20" s="23">
        <v>17</v>
      </c>
      <c r="B20" s="29" t="s">
        <v>133</v>
      </c>
      <c r="C20" s="23" t="s">
        <v>18</v>
      </c>
      <c r="D20" s="28">
        <v>0</v>
      </c>
    </row>
    <row r="21" spans="1:4" s="6" customFormat="1" ht="19.5" customHeight="1">
      <c r="A21" s="23">
        <v>18</v>
      </c>
      <c r="B21" s="24" t="s">
        <v>119</v>
      </c>
      <c r="C21" s="23" t="s">
        <v>18</v>
      </c>
      <c r="D21" s="26">
        <f>D8+D16</f>
        <v>2267709.26</v>
      </c>
    </row>
    <row r="22" spans="1:4" s="6" customFormat="1" ht="30" customHeight="1">
      <c r="A22" s="23">
        <v>19</v>
      </c>
      <c r="B22" s="29" t="s">
        <v>120</v>
      </c>
      <c r="C22" s="23" t="s">
        <v>18</v>
      </c>
      <c r="D22" s="28">
        <f>D8+D13-D27</f>
        <v>-2078883.7660000003</v>
      </c>
    </row>
    <row r="23" spans="1:4" s="6" customFormat="1" ht="19.5" customHeight="1">
      <c r="A23" s="23">
        <v>20</v>
      </c>
      <c r="B23" s="29" t="s">
        <v>125</v>
      </c>
      <c r="C23" s="23" t="s">
        <v>18</v>
      </c>
      <c r="D23" s="28">
        <v>629.24</v>
      </c>
    </row>
    <row r="24" spans="1:4" s="6" customFormat="1" ht="19.5" customHeight="1">
      <c r="A24" s="23">
        <v>21</v>
      </c>
      <c r="B24" s="29" t="s">
        <v>126</v>
      </c>
      <c r="C24" s="23" t="s">
        <v>18</v>
      </c>
      <c r="D24" s="28">
        <v>360944.46</v>
      </c>
    </row>
    <row r="25" spans="1:4" s="6" customFormat="1" ht="32.25" customHeight="1">
      <c r="A25" s="23">
        <v>22</v>
      </c>
      <c r="B25" s="99" t="s">
        <v>267</v>
      </c>
      <c r="C25" s="100"/>
      <c r="D25" s="102"/>
    </row>
    <row r="26" spans="1:4" s="6" customFormat="1" ht="19.5" customHeight="1">
      <c r="A26" s="23">
        <v>23</v>
      </c>
      <c r="B26" s="30" t="s">
        <v>243</v>
      </c>
      <c r="C26" s="23" t="s">
        <v>5</v>
      </c>
      <c r="D26" s="28">
        <v>311741.298</v>
      </c>
    </row>
    <row r="27" spans="1:4" s="6" customFormat="1" ht="19.5" customHeight="1">
      <c r="A27" s="23">
        <v>24</v>
      </c>
      <c r="B27" s="30" t="s">
        <v>246</v>
      </c>
      <c r="C27" s="23" t="s">
        <v>5</v>
      </c>
      <c r="D27" s="28">
        <v>2527854.22</v>
      </c>
    </row>
    <row r="28" spans="1:4" s="6" customFormat="1" ht="19.5" customHeight="1">
      <c r="A28" s="23">
        <v>25</v>
      </c>
      <c r="B28" s="30" t="s">
        <v>249</v>
      </c>
      <c r="C28" s="23" t="s">
        <v>5</v>
      </c>
      <c r="D28" s="28">
        <v>359797.9440000001</v>
      </c>
    </row>
    <row r="29" spans="1:4" s="6" customFormat="1" ht="30" customHeight="1">
      <c r="A29" s="23">
        <v>26</v>
      </c>
      <c r="B29" s="30" t="s">
        <v>250</v>
      </c>
      <c r="C29" s="23" t="s">
        <v>5</v>
      </c>
      <c r="D29" s="28">
        <v>104317.284</v>
      </c>
    </row>
    <row r="30" spans="1:4" s="6" customFormat="1" ht="19.5" customHeight="1">
      <c r="A30" s="23">
        <v>27</v>
      </c>
      <c r="B30" s="30" t="s">
        <v>251</v>
      </c>
      <c r="C30" s="23" t="s">
        <v>5</v>
      </c>
      <c r="D30" s="28">
        <v>173658.528</v>
      </c>
    </row>
    <row r="31" spans="1:4" s="6" customFormat="1" ht="19.5" customHeight="1">
      <c r="A31" s="23">
        <v>28</v>
      </c>
      <c r="B31" s="30" t="s">
        <v>253</v>
      </c>
      <c r="C31" s="23" t="s">
        <v>5</v>
      </c>
      <c r="D31" s="28">
        <v>125363.724</v>
      </c>
    </row>
    <row r="32" spans="1:4" s="6" customFormat="1" ht="78.75">
      <c r="A32" s="23">
        <v>29</v>
      </c>
      <c r="B32" s="30" t="s">
        <v>254</v>
      </c>
      <c r="C32" s="23" t="s">
        <v>5</v>
      </c>
      <c r="D32" s="28">
        <v>317315.628</v>
      </c>
    </row>
    <row r="33" spans="1:4" s="6" customFormat="1" ht="19.5" customHeight="1">
      <c r="A33" s="23">
        <v>30</v>
      </c>
      <c r="B33" s="30" t="s">
        <v>255</v>
      </c>
      <c r="C33" s="23" t="s">
        <v>5</v>
      </c>
      <c r="D33" s="28">
        <v>4203.576</v>
      </c>
    </row>
    <row r="34" spans="1:4" s="6" customFormat="1" ht="19.5" customHeight="1">
      <c r="A34" s="23">
        <v>31</v>
      </c>
      <c r="B34" s="30" t="s">
        <v>268</v>
      </c>
      <c r="C34" s="23"/>
      <c r="D34" s="28">
        <v>0</v>
      </c>
    </row>
    <row r="35" spans="1:4" s="6" customFormat="1" ht="30" customHeight="1">
      <c r="A35" s="23">
        <v>32</v>
      </c>
      <c r="B35" s="30" t="s">
        <v>257</v>
      </c>
      <c r="C35" s="23" t="s">
        <v>5</v>
      </c>
      <c r="D35" s="28">
        <v>9811.704000000002</v>
      </c>
    </row>
    <row r="36" spans="1:4" s="6" customFormat="1" ht="19.5" customHeight="1">
      <c r="A36" s="23">
        <v>33</v>
      </c>
      <c r="B36" s="30" t="s">
        <v>259</v>
      </c>
      <c r="C36" s="23" t="s">
        <v>5</v>
      </c>
      <c r="D36" s="28">
        <v>2803.824</v>
      </c>
    </row>
    <row r="37" spans="1:4" s="6" customFormat="1" ht="31.5">
      <c r="A37" s="23">
        <v>34</v>
      </c>
      <c r="B37" s="30" t="s">
        <v>261</v>
      </c>
      <c r="C37" s="23" t="s">
        <v>5</v>
      </c>
      <c r="D37" s="28">
        <v>272017.488</v>
      </c>
    </row>
    <row r="38" spans="1:4" s="6" customFormat="1" ht="30" customHeight="1">
      <c r="A38" s="23">
        <v>35</v>
      </c>
      <c r="B38" s="30" t="s">
        <v>269</v>
      </c>
      <c r="C38" s="23" t="s">
        <v>5</v>
      </c>
      <c r="D38" s="28">
        <v>3404.58</v>
      </c>
    </row>
    <row r="39" spans="1:4" s="6" customFormat="1" ht="19.5" customHeight="1">
      <c r="A39" s="23">
        <v>36</v>
      </c>
      <c r="B39" s="30" t="s">
        <v>270</v>
      </c>
      <c r="C39" s="23" t="s">
        <v>5</v>
      </c>
      <c r="D39" s="28">
        <v>20106.96</v>
      </c>
    </row>
    <row r="40" spans="1:4" s="6" customFormat="1" ht="26.25" customHeight="1">
      <c r="A40" s="23">
        <v>37</v>
      </c>
      <c r="B40" s="30" t="s">
        <v>271</v>
      </c>
      <c r="C40" s="23" t="s">
        <v>5</v>
      </c>
      <c r="D40" s="28">
        <v>136344.44</v>
      </c>
    </row>
    <row r="41" spans="1:4" s="6" customFormat="1" ht="30" customHeight="1">
      <c r="A41" s="23">
        <v>38</v>
      </c>
      <c r="B41" s="99" t="s">
        <v>189</v>
      </c>
      <c r="C41" s="100"/>
      <c r="D41" s="102"/>
    </row>
    <row r="42" spans="1:4" s="6" customFormat="1" ht="19.5" customHeight="1">
      <c r="A42" s="23">
        <v>39</v>
      </c>
      <c r="B42" s="29" t="s">
        <v>190</v>
      </c>
      <c r="C42" s="23" t="s">
        <v>6</v>
      </c>
      <c r="D42" s="28">
        <v>0</v>
      </c>
    </row>
    <row r="43" spans="1:4" s="6" customFormat="1" ht="19.5" customHeight="1">
      <c r="A43" s="23">
        <v>40</v>
      </c>
      <c r="B43" s="29" t="s">
        <v>191</v>
      </c>
      <c r="C43" s="23" t="s">
        <v>6</v>
      </c>
      <c r="D43" s="28">
        <v>0</v>
      </c>
    </row>
    <row r="44" spans="1:4" s="6" customFormat="1" ht="19.5" customHeight="1">
      <c r="A44" s="23">
        <v>41</v>
      </c>
      <c r="B44" s="29" t="s">
        <v>192</v>
      </c>
      <c r="C44" s="23" t="s">
        <v>6</v>
      </c>
      <c r="D44" s="28">
        <v>0</v>
      </c>
    </row>
    <row r="45" spans="1:4" s="6" customFormat="1" ht="19.5" customHeight="1">
      <c r="A45" s="23">
        <v>42</v>
      </c>
      <c r="B45" s="29" t="s">
        <v>193</v>
      </c>
      <c r="C45" s="23" t="s">
        <v>18</v>
      </c>
      <c r="D45" s="28">
        <v>0</v>
      </c>
    </row>
    <row r="46" spans="1:4" s="6" customFormat="1" ht="20.25" customHeight="1">
      <c r="A46" s="23">
        <v>43</v>
      </c>
      <c r="B46" s="99" t="s">
        <v>121</v>
      </c>
      <c r="C46" s="100"/>
      <c r="D46" s="102"/>
    </row>
    <row r="47" spans="1:4" s="6" customFormat="1" ht="31.5">
      <c r="A47" s="23">
        <v>44</v>
      </c>
      <c r="B47" s="29" t="s">
        <v>122</v>
      </c>
      <c r="C47" s="23" t="s">
        <v>18</v>
      </c>
      <c r="D47" s="28">
        <v>0</v>
      </c>
    </row>
    <row r="48" spans="1:4" s="6" customFormat="1" ht="30" customHeight="1">
      <c r="A48" s="23">
        <v>45</v>
      </c>
      <c r="B48" s="29" t="s">
        <v>127</v>
      </c>
      <c r="C48" s="23" t="s">
        <v>18</v>
      </c>
      <c r="D48" s="28">
        <v>33955.49</v>
      </c>
    </row>
    <row r="49" spans="1:4" s="6" customFormat="1" ht="30" customHeight="1">
      <c r="A49" s="23">
        <v>46</v>
      </c>
      <c r="B49" s="29" t="s">
        <v>128</v>
      </c>
      <c r="C49" s="23" t="s">
        <v>18</v>
      </c>
      <c r="D49" s="28">
        <v>1151169.14</v>
      </c>
    </row>
    <row r="50" spans="1:4" s="6" customFormat="1" ht="35.25" customHeight="1">
      <c r="A50" s="23">
        <v>47</v>
      </c>
      <c r="B50" s="29" t="s">
        <v>123</v>
      </c>
      <c r="C50" s="23" t="s">
        <v>18</v>
      </c>
      <c r="D50" s="28">
        <v>0</v>
      </c>
    </row>
    <row r="51" spans="1:4" s="6" customFormat="1" ht="48" customHeight="1">
      <c r="A51" s="23">
        <v>48</v>
      </c>
      <c r="B51" s="29" t="s">
        <v>127</v>
      </c>
      <c r="C51" s="23" t="s">
        <v>18</v>
      </c>
      <c r="D51" s="28">
        <v>140183.01</v>
      </c>
    </row>
    <row r="52" spans="1:4" s="6" customFormat="1" ht="30" customHeight="1">
      <c r="A52" s="23">
        <v>49</v>
      </c>
      <c r="B52" s="29" t="s">
        <v>128</v>
      </c>
      <c r="C52" s="23" t="s">
        <v>18</v>
      </c>
      <c r="D52" s="28">
        <v>984407.81</v>
      </c>
    </row>
    <row r="53" spans="1:4" s="6" customFormat="1" ht="19.5" customHeight="1">
      <c r="A53" s="23">
        <v>50</v>
      </c>
      <c r="B53" s="99" t="s">
        <v>272</v>
      </c>
      <c r="C53" s="100"/>
      <c r="D53" s="102"/>
    </row>
    <row r="54" spans="1:4" s="6" customFormat="1" ht="19.5" customHeight="1">
      <c r="A54" s="23">
        <v>51</v>
      </c>
      <c r="B54" s="96" t="s">
        <v>263</v>
      </c>
      <c r="C54" s="97"/>
      <c r="D54" s="98"/>
    </row>
    <row r="55" spans="1:4" s="6" customFormat="1" ht="32.25" customHeight="1">
      <c r="A55" s="23">
        <v>52</v>
      </c>
      <c r="B55" s="29" t="s">
        <v>124</v>
      </c>
      <c r="C55" s="23" t="s">
        <v>273</v>
      </c>
      <c r="D55" s="28">
        <f>593.28+270.64</f>
        <v>863.92</v>
      </c>
    </row>
    <row r="56" spans="1:4" s="6" customFormat="1" ht="19.5" customHeight="1">
      <c r="A56" s="23">
        <v>53</v>
      </c>
      <c r="B56" s="29" t="s">
        <v>194</v>
      </c>
      <c r="C56" s="23" t="s">
        <v>18</v>
      </c>
      <c r="D56" s="28">
        <f>1563097.57+694447.67</f>
        <v>2257545.24</v>
      </c>
    </row>
    <row r="57" spans="1:4" s="6" customFormat="1" ht="30" customHeight="1">
      <c r="A57" s="23">
        <v>54</v>
      </c>
      <c r="B57" s="29" t="s">
        <v>195</v>
      </c>
      <c r="C57" s="23" t="s">
        <v>18</v>
      </c>
      <c r="D57" s="28">
        <f>1928595.34+434236.17</f>
        <v>2362831.5100000002</v>
      </c>
    </row>
    <row r="58" spans="1:4" s="6" customFormat="1" ht="33" customHeight="1">
      <c r="A58" s="23">
        <v>55</v>
      </c>
      <c r="B58" s="29" t="s">
        <v>196</v>
      </c>
      <c r="C58" s="23" t="s">
        <v>18</v>
      </c>
      <c r="D58" s="28">
        <v>525567.89</v>
      </c>
    </row>
    <row r="59" spans="1:6" ht="15.75">
      <c r="A59" s="23">
        <v>56</v>
      </c>
      <c r="B59" s="99" t="s">
        <v>197</v>
      </c>
      <c r="C59" s="100"/>
      <c r="D59" s="100"/>
      <c r="E59" s="6"/>
      <c r="F59" s="6"/>
    </row>
    <row r="60" spans="1:6" ht="15.75">
      <c r="A60" s="23">
        <v>57</v>
      </c>
      <c r="B60" s="29" t="s">
        <v>190</v>
      </c>
      <c r="C60" s="23" t="s">
        <v>6</v>
      </c>
      <c r="D60" s="28">
        <v>0</v>
      </c>
      <c r="E60" s="6"/>
      <c r="F60" s="6"/>
    </row>
    <row r="61" spans="1:6" ht="15.75">
      <c r="A61" s="23">
        <v>58</v>
      </c>
      <c r="B61" s="29" t="s">
        <v>191</v>
      </c>
      <c r="C61" s="23" t="s">
        <v>6</v>
      </c>
      <c r="D61" s="28">
        <v>0</v>
      </c>
      <c r="E61" s="6"/>
      <c r="F61" s="6"/>
    </row>
    <row r="62" spans="1:6" ht="31.5">
      <c r="A62" s="23">
        <v>59</v>
      </c>
      <c r="B62" s="29" t="s">
        <v>192</v>
      </c>
      <c r="C62" s="23" t="s">
        <v>6</v>
      </c>
      <c r="D62" s="28">
        <v>0</v>
      </c>
      <c r="E62" s="6"/>
      <c r="F62" s="6"/>
    </row>
    <row r="63" spans="1:6" ht="15.75">
      <c r="A63" s="23">
        <v>60</v>
      </c>
      <c r="B63" s="29" t="s">
        <v>193</v>
      </c>
      <c r="C63" s="23" t="s">
        <v>18</v>
      </c>
      <c r="D63" s="28">
        <v>0</v>
      </c>
      <c r="E63" s="6"/>
      <c r="F63" s="6"/>
    </row>
    <row r="64" spans="1:6" ht="15.75">
      <c r="A64" s="23">
        <v>61</v>
      </c>
      <c r="B64" s="96" t="s">
        <v>274</v>
      </c>
      <c r="C64" s="97"/>
      <c r="D64" s="97"/>
      <c r="E64" s="6"/>
      <c r="F64" s="6"/>
    </row>
    <row r="65" spans="1:6" ht="15.75">
      <c r="A65" s="23">
        <v>62</v>
      </c>
      <c r="B65" s="29" t="s">
        <v>124</v>
      </c>
      <c r="C65" s="23" t="s">
        <v>34</v>
      </c>
      <c r="D65" s="28">
        <f>1181.76+7090.98</f>
        <v>8272.74</v>
      </c>
      <c r="E65" s="6"/>
      <c r="F65" s="6"/>
    </row>
    <row r="66" spans="1:6" ht="15.75">
      <c r="A66" s="23">
        <v>63</v>
      </c>
      <c r="B66" s="29" t="s">
        <v>194</v>
      </c>
      <c r="C66" s="23" t="s">
        <v>18</v>
      </c>
      <c r="D66" s="28">
        <f>40394.42+214834.74</f>
        <v>255229.15999999997</v>
      </c>
      <c r="E66" s="6"/>
      <c r="F66" s="6"/>
    </row>
    <row r="67" spans="1:6" ht="15.75">
      <c r="A67" s="23">
        <v>64</v>
      </c>
      <c r="B67" s="29" t="s">
        <v>195</v>
      </c>
      <c r="C67" s="23" t="s">
        <v>18</v>
      </c>
      <c r="D67" s="28">
        <v>274963.48</v>
      </c>
      <c r="E67" s="6"/>
      <c r="F67" s="6"/>
    </row>
    <row r="68" spans="1:6" ht="15.75">
      <c r="A68" s="23">
        <v>65</v>
      </c>
      <c r="B68" s="29" t="s">
        <v>196</v>
      </c>
      <c r="C68" s="23" t="s">
        <v>18</v>
      </c>
      <c r="D68" s="28">
        <v>56831.04</v>
      </c>
      <c r="E68" s="6"/>
      <c r="F68" s="6"/>
    </row>
    <row r="69" spans="1:6" ht="15.75">
      <c r="A69" s="23">
        <v>66</v>
      </c>
      <c r="B69" s="96" t="s">
        <v>275</v>
      </c>
      <c r="C69" s="97"/>
      <c r="D69" s="98"/>
      <c r="E69" s="6"/>
      <c r="F69" s="6"/>
    </row>
    <row r="70" spans="1:6" ht="15.75">
      <c r="A70" s="23">
        <v>67</v>
      </c>
      <c r="B70" s="29" t="s">
        <v>124</v>
      </c>
      <c r="C70" s="23" t="s">
        <v>34</v>
      </c>
      <c r="D70" s="28">
        <f>2041.23+11519.73</f>
        <v>13560.96</v>
      </c>
      <c r="E70" s="6"/>
      <c r="F70" s="6"/>
    </row>
    <row r="71" spans="1:6" ht="15.75">
      <c r="A71" s="23">
        <v>68</v>
      </c>
      <c r="B71" s="29" t="s">
        <v>194</v>
      </c>
      <c r="C71" s="23" t="s">
        <v>18</v>
      </c>
      <c r="D71" s="28">
        <f>58367.66+289597.64</f>
        <v>347965.30000000005</v>
      </c>
      <c r="E71" s="6"/>
      <c r="F71" s="6"/>
    </row>
    <row r="72" spans="1:6" ht="15.75">
      <c r="A72" s="23">
        <v>69</v>
      </c>
      <c r="B72" s="29" t="s">
        <v>195</v>
      </c>
      <c r="C72" s="23" t="s">
        <v>18</v>
      </c>
      <c r="D72" s="28">
        <f>56777.17+321780.34</f>
        <v>378557.51</v>
      </c>
      <c r="E72" s="6"/>
      <c r="F72" s="6"/>
    </row>
    <row r="73" spans="1:6" ht="15.75">
      <c r="A73" s="23">
        <v>70</v>
      </c>
      <c r="B73" s="29" t="s">
        <v>196</v>
      </c>
      <c r="C73" s="23" t="s">
        <v>18</v>
      </c>
      <c r="D73" s="28">
        <v>64182.74</v>
      </c>
      <c r="E73" s="6"/>
      <c r="F73" s="6"/>
    </row>
    <row r="74" spans="1:6" ht="15.75">
      <c r="A74" s="23">
        <v>71</v>
      </c>
      <c r="B74" s="99" t="s">
        <v>197</v>
      </c>
      <c r="C74" s="100"/>
      <c r="D74" s="100"/>
      <c r="E74" s="6"/>
      <c r="F74" s="6"/>
    </row>
    <row r="75" spans="1:6" ht="15.75">
      <c r="A75" s="23">
        <v>72</v>
      </c>
      <c r="B75" s="29" t="s">
        <v>190</v>
      </c>
      <c r="C75" s="23" t="s">
        <v>6</v>
      </c>
      <c r="D75" s="28">
        <v>0</v>
      </c>
      <c r="E75" s="6"/>
      <c r="F75" s="6"/>
    </row>
    <row r="76" spans="1:6" ht="15.75">
      <c r="A76" s="23">
        <v>73</v>
      </c>
      <c r="B76" s="29" t="s">
        <v>191</v>
      </c>
      <c r="C76" s="23" t="s">
        <v>6</v>
      </c>
      <c r="D76" s="28">
        <v>0</v>
      </c>
      <c r="E76" s="6"/>
      <c r="F76" s="6"/>
    </row>
    <row r="77" spans="1:6" ht="31.5">
      <c r="A77" s="23">
        <v>74</v>
      </c>
      <c r="B77" s="29" t="s">
        <v>192</v>
      </c>
      <c r="C77" s="23" t="s">
        <v>6</v>
      </c>
      <c r="D77" s="28">
        <v>0</v>
      </c>
      <c r="E77" s="6"/>
      <c r="F77" s="6"/>
    </row>
    <row r="78" spans="1:6" ht="15.75">
      <c r="A78" s="23">
        <v>75</v>
      </c>
      <c r="B78" s="29" t="s">
        <v>193</v>
      </c>
      <c r="C78" s="23" t="s">
        <v>18</v>
      </c>
      <c r="D78" s="28">
        <v>0</v>
      </c>
      <c r="E78" s="6"/>
      <c r="F78" s="6"/>
    </row>
    <row r="79" spans="1:6" ht="15.75">
      <c r="A79" s="23">
        <v>76</v>
      </c>
      <c r="B79" s="99" t="s">
        <v>276</v>
      </c>
      <c r="C79" s="100"/>
      <c r="D79" s="100"/>
      <c r="E79" s="6"/>
      <c r="F79" s="6"/>
    </row>
    <row r="80" spans="1:6" ht="15.75">
      <c r="A80" s="23">
        <v>77</v>
      </c>
      <c r="B80" s="29" t="s">
        <v>124</v>
      </c>
      <c r="C80" s="23" t="s">
        <v>34</v>
      </c>
      <c r="D80" s="28">
        <v>5308.86</v>
      </c>
      <c r="E80" s="6"/>
      <c r="F80" s="6"/>
    </row>
    <row r="81" spans="1:6" ht="15.75">
      <c r="A81" s="23">
        <v>78</v>
      </c>
      <c r="B81" s="29" t="s">
        <v>194</v>
      </c>
      <c r="C81" s="23" t="s">
        <v>18</v>
      </c>
      <c r="D81" s="28">
        <v>162850.47</v>
      </c>
      <c r="E81" s="6"/>
      <c r="F81" s="6"/>
    </row>
    <row r="82" spans="1:6" ht="15.75">
      <c r="A82" s="23">
        <v>79</v>
      </c>
      <c r="B82" s="29" t="s">
        <v>195</v>
      </c>
      <c r="C82" s="23" t="s">
        <v>18</v>
      </c>
      <c r="D82" s="28">
        <v>175020.49</v>
      </c>
      <c r="E82" s="6"/>
      <c r="F82" s="6"/>
    </row>
    <row r="83" spans="1:6" ht="15.75">
      <c r="A83" s="23">
        <v>80</v>
      </c>
      <c r="B83" s="29" t="s">
        <v>196</v>
      </c>
      <c r="C83" s="23" t="s">
        <v>18</v>
      </c>
      <c r="D83" s="28">
        <v>44876.39</v>
      </c>
      <c r="E83" s="6"/>
      <c r="F83" s="6"/>
    </row>
    <row r="84" spans="1:6" ht="15.75">
      <c r="A84" s="23">
        <v>81</v>
      </c>
      <c r="B84" s="99" t="s">
        <v>197</v>
      </c>
      <c r="C84" s="100"/>
      <c r="D84" s="100"/>
      <c r="E84" s="6"/>
      <c r="F84" s="6"/>
    </row>
    <row r="85" spans="1:6" ht="15.75">
      <c r="A85" s="23">
        <v>82</v>
      </c>
      <c r="B85" s="29" t="s">
        <v>190</v>
      </c>
      <c r="C85" s="23" t="s">
        <v>6</v>
      </c>
      <c r="D85" s="28">
        <v>0</v>
      </c>
      <c r="E85" s="6"/>
      <c r="F85" s="6"/>
    </row>
    <row r="86" spans="1:6" ht="15.75">
      <c r="A86" s="23">
        <v>83</v>
      </c>
      <c r="B86" s="29" t="s">
        <v>191</v>
      </c>
      <c r="C86" s="23" t="s">
        <v>6</v>
      </c>
      <c r="D86" s="28">
        <v>0</v>
      </c>
      <c r="E86" s="6"/>
      <c r="F86" s="6"/>
    </row>
    <row r="87" spans="1:6" ht="31.5">
      <c r="A87" s="23">
        <v>84</v>
      </c>
      <c r="B87" s="29" t="s">
        <v>192</v>
      </c>
      <c r="C87" s="23" t="s">
        <v>6</v>
      </c>
      <c r="D87" s="28">
        <v>0</v>
      </c>
      <c r="E87" s="6"/>
      <c r="F87" s="6"/>
    </row>
    <row r="88" spans="1:6" ht="15.75">
      <c r="A88" s="23">
        <v>85</v>
      </c>
      <c r="B88" s="29" t="s">
        <v>193</v>
      </c>
      <c r="C88" s="23" t="s">
        <v>18</v>
      </c>
      <c r="D88" s="28">
        <v>0</v>
      </c>
      <c r="E88" s="6"/>
      <c r="F88" s="6"/>
    </row>
    <row r="89" spans="1:6" ht="15.75">
      <c r="A89" s="23">
        <v>86</v>
      </c>
      <c r="B89" s="99" t="s">
        <v>277</v>
      </c>
      <c r="C89" s="100"/>
      <c r="D89" s="100"/>
      <c r="E89" s="6"/>
      <c r="F89" s="6"/>
    </row>
    <row r="90" spans="1:6" ht="15.75">
      <c r="A90" s="23">
        <v>87</v>
      </c>
      <c r="B90" s="29" t="s">
        <v>124</v>
      </c>
      <c r="C90" s="23" t="s">
        <v>273</v>
      </c>
      <c r="D90" s="28">
        <f>55.6+308.92</f>
        <v>364.52000000000004</v>
      </c>
      <c r="E90" s="6"/>
      <c r="F90" s="6"/>
    </row>
    <row r="91" spans="1:6" ht="15.75">
      <c r="A91" s="23">
        <v>88</v>
      </c>
      <c r="B91" s="29" t="s">
        <v>194</v>
      </c>
      <c r="C91" s="23" t="s">
        <v>18</v>
      </c>
      <c r="D91" s="28">
        <f>146490.09+724601.18</f>
        <v>871091.27</v>
      </c>
      <c r="E91" s="6"/>
      <c r="F91" s="6"/>
    </row>
    <row r="92" spans="1:6" ht="15.75">
      <c r="A92" s="23">
        <v>89</v>
      </c>
      <c r="B92" s="29" t="s">
        <v>195</v>
      </c>
      <c r="C92" s="23" t="s">
        <v>18</v>
      </c>
      <c r="D92" s="28">
        <v>777610.62</v>
      </c>
      <c r="E92" s="6"/>
      <c r="F92" s="6"/>
    </row>
    <row r="93" spans="1:6" ht="15.75">
      <c r="A93" s="23">
        <v>90</v>
      </c>
      <c r="B93" s="29" t="s">
        <v>196</v>
      </c>
      <c r="C93" s="23" t="s">
        <v>18</v>
      </c>
      <c r="D93" s="28">
        <f>27985.58+87619.79</f>
        <v>115605.37</v>
      </c>
      <c r="E93" s="6"/>
      <c r="F93" s="6"/>
    </row>
    <row r="94" spans="1:6" ht="15.75">
      <c r="A94" s="23">
        <v>91</v>
      </c>
      <c r="B94" s="99" t="s">
        <v>197</v>
      </c>
      <c r="C94" s="100"/>
      <c r="D94" s="100"/>
      <c r="E94" s="6"/>
      <c r="F94" s="6"/>
    </row>
    <row r="95" spans="1:6" ht="15.75">
      <c r="A95" s="23">
        <v>92</v>
      </c>
      <c r="B95" s="29" t="s">
        <v>190</v>
      </c>
      <c r="C95" s="23" t="s">
        <v>6</v>
      </c>
      <c r="D95" s="28">
        <v>0</v>
      </c>
      <c r="E95" s="6"/>
      <c r="F95" s="6"/>
    </row>
    <row r="96" spans="1:6" ht="15.75">
      <c r="A96" s="23">
        <v>93</v>
      </c>
      <c r="B96" s="29" t="s">
        <v>191</v>
      </c>
      <c r="C96" s="23" t="s">
        <v>6</v>
      </c>
      <c r="D96" s="28">
        <v>0</v>
      </c>
      <c r="E96" s="6"/>
      <c r="F96" s="6"/>
    </row>
    <row r="97" spans="1:6" ht="31.5">
      <c r="A97" s="23">
        <v>94</v>
      </c>
      <c r="B97" s="29" t="s">
        <v>192</v>
      </c>
      <c r="C97" s="23" t="s">
        <v>6</v>
      </c>
      <c r="D97" s="28">
        <v>0</v>
      </c>
      <c r="E97" s="6"/>
      <c r="F97" s="6"/>
    </row>
    <row r="98" spans="1:6" ht="15.75">
      <c r="A98" s="23">
        <v>95</v>
      </c>
      <c r="B98" s="29" t="s">
        <v>193</v>
      </c>
      <c r="C98" s="23" t="s">
        <v>18</v>
      </c>
      <c r="D98" s="28">
        <v>0</v>
      </c>
      <c r="E98" s="6"/>
      <c r="F98" s="6"/>
    </row>
    <row r="99" spans="1:6" ht="15.75">
      <c r="A99" s="23">
        <v>96</v>
      </c>
      <c r="B99" s="96" t="s">
        <v>278</v>
      </c>
      <c r="C99" s="97"/>
      <c r="D99" s="98"/>
      <c r="E99" s="6"/>
      <c r="F99" s="6"/>
    </row>
    <row r="100" spans="1:6" ht="15.75">
      <c r="A100" s="23">
        <v>97</v>
      </c>
      <c r="B100" s="29" t="s">
        <v>124</v>
      </c>
      <c r="C100" s="23" t="s">
        <v>279</v>
      </c>
      <c r="D100" s="28"/>
      <c r="E100" s="6"/>
      <c r="F100" s="6"/>
    </row>
    <row r="101" spans="1:6" ht="15.75">
      <c r="A101" s="23">
        <v>98</v>
      </c>
      <c r="B101" s="29" t="s">
        <v>194</v>
      </c>
      <c r="C101" s="23" t="s">
        <v>18</v>
      </c>
      <c r="D101" s="28"/>
      <c r="E101" s="6"/>
      <c r="F101" s="6"/>
    </row>
    <row r="102" spans="1:6" ht="15.75">
      <c r="A102" s="23">
        <v>99</v>
      </c>
      <c r="B102" s="29" t="s">
        <v>195</v>
      </c>
      <c r="C102" s="23" t="s">
        <v>18</v>
      </c>
      <c r="D102" s="28"/>
      <c r="E102" s="6"/>
      <c r="F102" s="6"/>
    </row>
    <row r="103" spans="1:6" ht="15.75">
      <c r="A103" s="23">
        <v>100</v>
      </c>
      <c r="B103" s="29" t="s">
        <v>196</v>
      </c>
      <c r="C103" s="23" t="s">
        <v>18</v>
      </c>
      <c r="D103" s="28"/>
      <c r="E103" s="6"/>
      <c r="F103" s="6"/>
    </row>
    <row r="104" spans="1:6" ht="15.75">
      <c r="A104" s="23">
        <v>101</v>
      </c>
      <c r="B104" s="99" t="s">
        <v>197</v>
      </c>
      <c r="C104" s="100"/>
      <c r="D104" s="102"/>
      <c r="E104" s="6"/>
      <c r="F104" s="6"/>
    </row>
    <row r="105" spans="1:6" ht="15.75">
      <c r="A105" s="23">
        <v>102</v>
      </c>
      <c r="B105" s="29" t="s">
        <v>190</v>
      </c>
      <c r="C105" s="23" t="s">
        <v>6</v>
      </c>
      <c r="D105" s="28">
        <v>0</v>
      </c>
      <c r="E105" s="6"/>
      <c r="F105" s="6"/>
    </row>
    <row r="106" spans="1:6" ht="15.75">
      <c r="A106" s="23">
        <v>103</v>
      </c>
      <c r="B106" s="29" t="s">
        <v>191</v>
      </c>
      <c r="C106" s="23" t="s">
        <v>6</v>
      </c>
      <c r="D106" s="28">
        <v>0</v>
      </c>
      <c r="E106" s="6"/>
      <c r="F106" s="6"/>
    </row>
    <row r="107" spans="1:6" ht="31.5">
      <c r="A107" s="23">
        <v>104</v>
      </c>
      <c r="B107" s="29" t="s">
        <v>192</v>
      </c>
      <c r="C107" s="23" t="s">
        <v>6</v>
      </c>
      <c r="D107" s="28">
        <v>0</v>
      </c>
      <c r="E107" s="6"/>
      <c r="F107" s="6"/>
    </row>
    <row r="108" spans="1:6" ht="15.75">
      <c r="A108" s="23">
        <v>105</v>
      </c>
      <c r="B108" s="29" t="s">
        <v>193</v>
      </c>
      <c r="C108" s="23" t="s">
        <v>18</v>
      </c>
      <c r="D108" s="28">
        <v>0</v>
      </c>
      <c r="E108" s="6"/>
      <c r="F108" s="6"/>
    </row>
    <row r="109" spans="1:6" ht="15.75">
      <c r="A109" s="23">
        <v>106</v>
      </c>
      <c r="B109" s="99" t="s">
        <v>198</v>
      </c>
      <c r="C109" s="100"/>
      <c r="D109" s="102"/>
      <c r="E109" s="6"/>
      <c r="F109" s="6"/>
    </row>
    <row r="110" spans="1:6" ht="31.5">
      <c r="A110" s="23">
        <v>107</v>
      </c>
      <c r="B110" s="29" t="s">
        <v>199</v>
      </c>
      <c r="C110" s="23" t="s">
        <v>6</v>
      </c>
      <c r="D110" s="28">
        <v>21</v>
      </c>
      <c r="E110" s="6"/>
      <c r="F110" s="6"/>
    </row>
    <row r="111" spans="1:6" ht="15.75">
      <c r="A111" s="23">
        <v>108</v>
      </c>
      <c r="B111" s="29" t="s">
        <v>200</v>
      </c>
      <c r="C111" s="23" t="s">
        <v>6</v>
      </c>
      <c r="D111" s="28">
        <v>5</v>
      </c>
      <c r="E111" s="6"/>
      <c r="F111" s="6"/>
    </row>
    <row r="112" spans="1:6" ht="31.5">
      <c r="A112" s="23">
        <v>109</v>
      </c>
      <c r="B112" s="29" t="s">
        <v>201</v>
      </c>
      <c r="C112" s="23" t="s">
        <v>18</v>
      </c>
      <c r="D112" s="28">
        <v>4165.35</v>
      </c>
      <c r="E112" s="6"/>
      <c r="F112" s="6"/>
    </row>
  </sheetData>
  <sheetProtection/>
  <mergeCells count="18">
    <mergeCell ref="B64:D64"/>
    <mergeCell ref="B69:D69"/>
    <mergeCell ref="B104:D104"/>
    <mergeCell ref="B109:D109"/>
    <mergeCell ref="B74:D74"/>
    <mergeCell ref="B79:D79"/>
    <mergeCell ref="B84:D84"/>
    <mergeCell ref="B89:D89"/>
    <mergeCell ref="B94:D94"/>
    <mergeCell ref="B99:D99"/>
    <mergeCell ref="B54:D54"/>
    <mergeCell ref="B59:D59"/>
    <mergeCell ref="B1:D1"/>
    <mergeCell ref="B7:D7"/>
    <mergeCell ref="B25:D25"/>
    <mergeCell ref="B41:D41"/>
    <mergeCell ref="B46:D46"/>
    <mergeCell ref="B53:D53"/>
  </mergeCells>
  <printOptions/>
  <pageMargins left="0.7086614173228347" right="0.7086614173228347" top="0.31496062992125984" bottom="0.31496062992125984" header="0.31496062992125984" footer="0.31496062992125984"/>
  <pageSetup fitToHeight="3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6">
      <selection activeCell="D22" sqref="D22"/>
    </sheetView>
  </sheetViews>
  <sheetFormatPr defaultColWidth="9.140625" defaultRowHeight="15" outlineLevelCol="1"/>
  <cols>
    <col min="1" max="1" width="5.8515625" style="1" customWidth="1"/>
    <col min="2" max="2" width="47.28125" style="77" customWidth="1"/>
    <col min="3" max="3" width="10.57421875" style="1" customWidth="1"/>
    <col min="4" max="4" width="14.00390625" style="66" bestFit="1" customWidth="1"/>
    <col min="5" max="5" width="7.00390625" style="66" customWidth="1"/>
    <col min="6" max="6" width="11.00390625" style="31" hidden="1" customWidth="1" outlineLevel="1"/>
    <col min="7" max="8" width="10.421875" style="31" hidden="1" customWidth="1" outlineLevel="1"/>
    <col min="9" max="9" width="11.421875" style="31" hidden="1" customWidth="1" outlineLevel="1"/>
    <col min="10" max="10" width="12.140625" style="33" hidden="1" customWidth="1" outlineLevel="1"/>
    <col min="11" max="11" width="11.28125" style="20" bestFit="1" customWidth="1" collapsed="1"/>
    <col min="12" max="12" width="9.140625" style="21" customWidth="1"/>
    <col min="13" max="16384" width="9.140625" style="1" customWidth="1"/>
  </cols>
  <sheetData>
    <row r="1" spans="1:5" ht="36.75" customHeight="1">
      <c r="A1" s="85" t="s">
        <v>336</v>
      </c>
      <c r="B1" s="85"/>
      <c r="C1" s="85"/>
      <c r="D1" s="85"/>
      <c r="E1" s="65"/>
    </row>
    <row r="2" spans="2:4" ht="30" customHeight="1">
      <c r="B2" s="104" t="s">
        <v>280</v>
      </c>
      <c r="C2" s="104"/>
      <c r="D2" s="104"/>
    </row>
    <row r="3" spans="1:11" ht="35.25" customHeight="1">
      <c r="A3" s="23" t="s">
        <v>0</v>
      </c>
      <c r="B3" s="24" t="s">
        <v>1</v>
      </c>
      <c r="C3" s="25" t="s">
        <v>2</v>
      </c>
      <c r="D3" s="26" t="s">
        <v>3</v>
      </c>
      <c r="E3" s="67"/>
      <c r="G3" s="68"/>
      <c r="H3" s="68"/>
      <c r="I3" s="68"/>
      <c r="J3" s="78"/>
      <c r="K3" s="21"/>
    </row>
    <row r="4" spans="1:12" s="6" customFormat="1" ht="19.5" customHeight="1">
      <c r="A4" s="23">
        <v>1</v>
      </c>
      <c r="B4" s="24" t="s">
        <v>4</v>
      </c>
      <c r="C4" s="23" t="s">
        <v>5</v>
      </c>
      <c r="D4" s="27" t="s">
        <v>337</v>
      </c>
      <c r="E4" s="69"/>
      <c r="F4" s="68"/>
      <c r="G4" s="68"/>
      <c r="H4" s="68"/>
      <c r="I4" s="68"/>
      <c r="J4" s="78"/>
      <c r="K4" s="21"/>
      <c r="L4" s="21"/>
    </row>
    <row r="5" spans="1:12" s="6" customFormat="1" ht="19.5" customHeight="1">
      <c r="A5" s="23">
        <v>2</v>
      </c>
      <c r="B5" s="24" t="s">
        <v>115</v>
      </c>
      <c r="C5" s="23" t="s">
        <v>5</v>
      </c>
      <c r="D5" s="27" t="s">
        <v>338</v>
      </c>
      <c r="E5" s="69"/>
      <c r="F5" s="68"/>
      <c r="G5" s="68"/>
      <c r="H5" s="68"/>
      <c r="I5" s="68"/>
      <c r="J5" s="78"/>
      <c r="K5" s="21"/>
      <c r="L5" s="21"/>
    </row>
    <row r="6" spans="1:12" s="6" customFormat="1" ht="19.5" customHeight="1">
      <c r="A6" s="23">
        <v>3</v>
      </c>
      <c r="B6" s="24" t="s">
        <v>116</v>
      </c>
      <c r="C6" s="23" t="s">
        <v>5</v>
      </c>
      <c r="D6" s="27" t="s">
        <v>339</v>
      </c>
      <c r="E6" s="69"/>
      <c r="F6" s="68"/>
      <c r="G6" s="68"/>
      <c r="H6" s="68"/>
      <c r="I6" s="68"/>
      <c r="J6" s="78"/>
      <c r="K6" s="21"/>
      <c r="L6" s="21"/>
    </row>
    <row r="7" spans="1:12" s="6" customFormat="1" ht="30" customHeight="1">
      <c r="A7" s="23">
        <v>4</v>
      </c>
      <c r="B7" s="99" t="s">
        <v>340</v>
      </c>
      <c r="C7" s="100"/>
      <c r="D7" s="102"/>
      <c r="E7" s="70"/>
      <c r="F7" s="68"/>
      <c r="G7" s="68"/>
      <c r="H7" s="68"/>
      <c r="I7" s="68"/>
      <c r="J7" s="78"/>
      <c r="K7" s="21"/>
      <c r="L7" s="21"/>
    </row>
    <row r="8" spans="1:12" s="6" customFormat="1" ht="30" customHeight="1">
      <c r="A8" s="23">
        <v>5</v>
      </c>
      <c r="B8" s="24" t="s">
        <v>117</v>
      </c>
      <c r="C8" s="23" t="s">
        <v>18</v>
      </c>
      <c r="D8" s="28">
        <v>-2078883.7660000003</v>
      </c>
      <c r="E8" s="71"/>
      <c r="F8" s="68"/>
      <c r="G8" s="68"/>
      <c r="H8" s="68"/>
      <c r="I8" s="68"/>
      <c r="J8" s="78"/>
      <c r="K8" s="21"/>
      <c r="L8" s="21"/>
    </row>
    <row r="9" spans="1:12" s="6" customFormat="1" ht="19.5" customHeight="1">
      <c r="A9" s="23">
        <v>6</v>
      </c>
      <c r="B9" s="29" t="s">
        <v>127</v>
      </c>
      <c r="C9" s="23" t="s">
        <v>18</v>
      </c>
      <c r="D9" s="28">
        <v>629.24</v>
      </c>
      <c r="E9" s="71"/>
      <c r="F9" s="68"/>
      <c r="G9" s="68"/>
      <c r="H9" s="68"/>
      <c r="I9" s="68"/>
      <c r="J9" s="78"/>
      <c r="K9" s="21"/>
      <c r="L9" s="21"/>
    </row>
    <row r="10" spans="1:12" s="6" customFormat="1" ht="19.5" customHeight="1">
      <c r="A10" s="23">
        <v>7</v>
      </c>
      <c r="B10" s="29" t="s">
        <v>128</v>
      </c>
      <c r="C10" s="23" t="s">
        <v>18</v>
      </c>
      <c r="D10" s="28">
        <v>360944.46</v>
      </c>
      <c r="E10" s="71"/>
      <c r="F10" s="68"/>
      <c r="G10" s="68"/>
      <c r="H10" s="68"/>
      <c r="I10" s="68"/>
      <c r="J10" s="78"/>
      <c r="K10" s="21"/>
      <c r="L10" s="21"/>
    </row>
    <row r="11" spans="1:12" s="6" customFormat="1" ht="47.25">
      <c r="A11" s="23">
        <v>8</v>
      </c>
      <c r="B11" s="34" t="s">
        <v>266</v>
      </c>
      <c r="C11" s="23" t="s">
        <v>18</v>
      </c>
      <c r="D11" s="81">
        <v>2410912.9</v>
      </c>
      <c r="E11" s="67"/>
      <c r="F11" s="68"/>
      <c r="G11" s="68"/>
      <c r="H11" s="68"/>
      <c r="I11" s="68"/>
      <c r="J11" s="78"/>
      <c r="K11" s="21"/>
      <c r="L11" s="21"/>
    </row>
    <row r="12" spans="1:12" s="6" customFormat="1" ht="19.5" customHeight="1">
      <c r="A12" s="23">
        <v>9</v>
      </c>
      <c r="B12" s="35" t="s">
        <v>281</v>
      </c>
      <c r="C12" s="23" t="s">
        <v>18</v>
      </c>
      <c r="D12" s="28">
        <f>D11-D13-D14</f>
        <v>1599545.8179999997</v>
      </c>
      <c r="E12" s="71"/>
      <c r="F12" s="68"/>
      <c r="G12" s="68"/>
      <c r="H12" s="68"/>
      <c r="I12" s="68"/>
      <c r="J12" s="78"/>
      <c r="K12" s="21"/>
      <c r="L12" s="21"/>
    </row>
    <row r="13" spans="1:12" s="6" customFormat="1" ht="19.5" customHeight="1">
      <c r="A13" s="23">
        <v>10</v>
      </c>
      <c r="B13" s="29" t="s">
        <v>129</v>
      </c>
      <c r="C13" s="23" t="s">
        <v>18</v>
      </c>
      <c r="D13" s="28">
        <f>J27</f>
        <v>476883.71400000004</v>
      </c>
      <c r="E13" s="71"/>
      <c r="F13" s="68"/>
      <c r="G13" s="68"/>
      <c r="H13" s="68"/>
      <c r="I13" s="68"/>
      <c r="J13" s="78"/>
      <c r="K13" s="21"/>
      <c r="L13" s="21"/>
    </row>
    <row r="14" spans="1:12" s="6" customFormat="1" ht="20.25" customHeight="1">
      <c r="A14" s="23">
        <v>11</v>
      </c>
      <c r="B14" s="29" t="s">
        <v>130</v>
      </c>
      <c r="C14" s="23" t="s">
        <v>18</v>
      </c>
      <c r="D14" s="28">
        <f>J26</f>
        <v>334483.368</v>
      </c>
      <c r="E14" s="71"/>
      <c r="F14" s="68"/>
      <c r="G14" s="68"/>
      <c r="H14" s="68"/>
      <c r="I14" s="68"/>
      <c r="J14" s="78"/>
      <c r="K14" s="21"/>
      <c r="L14" s="21"/>
    </row>
    <row r="15" spans="1:12" s="6" customFormat="1" ht="20.25" customHeight="1">
      <c r="A15" s="23">
        <v>12</v>
      </c>
      <c r="B15" s="24" t="s">
        <v>118</v>
      </c>
      <c r="C15" s="23" t="s">
        <v>18</v>
      </c>
      <c r="D15" s="26">
        <f>SUM(D16:D20)</f>
        <v>2474989.84</v>
      </c>
      <c r="E15" s="67"/>
      <c r="F15" s="68"/>
      <c r="G15" s="68"/>
      <c r="H15" s="68"/>
      <c r="I15" s="68"/>
      <c r="J15" s="78"/>
      <c r="K15" s="21"/>
      <c r="L15" s="21"/>
    </row>
    <row r="16" spans="1:12" s="6" customFormat="1" ht="20.25" customHeight="1">
      <c r="A16" s="23">
        <v>13</v>
      </c>
      <c r="B16" s="29" t="s">
        <v>187</v>
      </c>
      <c r="C16" s="23" t="s">
        <v>18</v>
      </c>
      <c r="D16" s="28">
        <v>2474989.84</v>
      </c>
      <c r="E16" s="71"/>
      <c r="F16" s="68"/>
      <c r="G16" s="68"/>
      <c r="H16" s="68"/>
      <c r="I16" s="68"/>
      <c r="J16" s="78"/>
      <c r="K16" s="21"/>
      <c r="L16" s="21"/>
    </row>
    <row r="17" spans="1:12" s="6" customFormat="1" ht="20.25" customHeight="1">
      <c r="A17" s="23">
        <v>14</v>
      </c>
      <c r="B17" s="29" t="s">
        <v>188</v>
      </c>
      <c r="C17" s="23" t="s">
        <v>18</v>
      </c>
      <c r="D17" s="28">
        <v>0</v>
      </c>
      <c r="E17" s="71"/>
      <c r="F17" s="68"/>
      <c r="G17" s="68"/>
      <c r="H17" s="68"/>
      <c r="I17" s="68"/>
      <c r="J17" s="78"/>
      <c r="K17" s="21"/>
      <c r="L17" s="21"/>
    </row>
    <row r="18" spans="1:12" s="6" customFormat="1" ht="20.25" customHeight="1">
      <c r="A18" s="23">
        <v>15</v>
      </c>
      <c r="B18" s="29" t="s">
        <v>131</v>
      </c>
      <c r="C18" s="23" t="s">
        <v>18</v>
      </c>
      <c r="D18" s="28">
        <v>0</v>
      </c>
      <c r="E18" s="71"/>
      <c r="F18" s="68"/>
      <c r="G18" s="68"/>
      <c r="H18" s="68"/>
      <c r="I18" s="68"/>
      <c r="J18" s="78"/>
      <c r="K18" s="21"/>
      <c r="L18" s="21"/>
    </row>
    <row r="19" spans="1:12" s="6" customFormat="1" ht="31.5">
      <c r="A19" s="23">
        <v>16</v>
      </c>
      <c r="B19" s="29" t="s">
        <v>132</v>
      </c>
      <c r="C19" s="23" t="s">
        <v>18</v>
      </c>
      <c r="D19" s="28">
        <v>0</v>
      </c>
      <c r="E19" s="71"/>
      <c r="F19" s="68"/>
      <c r="G19" s="68"/>
      <c r="H19" s="68"/>
      <c r="I19" s="68"/>
      <c r="J19" s="78"/>
      <c r="K19" s="21"/>
      <c r="L19" s="21"/>
    </row>
    <row r="20" spans="1:12" s="6" customFormat="1" ht="20.25" customHeight="1">
      <c r="A20" s="23">
        <v>17</v>
      </c>
      <c r="B20" s="29" t="s">
        <v>133</v>
      </c>
      <c r="C20" s="23" t="s">
        <v>18</v>
      </c>
      <c r="D20" s="28">
        <v>0</v>
      </c>
      <c r="E20" s="71"/>
      <c r="F20" s="68"/>
      <c r="G20" s="68"/>
      <c r="H20" s="68"/>
      <c r="I20" s="68"/>
      <c r="J20" s="78"/>
      <c r="K20" s="21"/>
      <c r="L20" s="21"/>
    </row>
    <row r="21" spans="1:12" s="6" customFormat="1" ht="24" customHeight="1">
      <c r="A21" s="23">
        <v>18</v>
      </c>
      <c r="B21" s="24" t="s">
        <v>119</v>
      </c>
      <c r="C21" s="23" t="s">
        <v>18</v>
      </c>
      <c r="D21" s="26">
        <f>D8+D15</f>
        <v>396106.07399999956</v>
      </c>
      <c r="E21" s="67"/>
      <c r="F21" s="68"/>
      <c r="G21" s="68"/>
      <c r="H21" s="68"/>
      <c r="I21" s="68"/>
      <c r="J21" s="78"/>
      <c r="K21" s="21"/>
      <c r="L21" s="21"/>
    </row>
    <row r="22" spans="1:12" s="6" customFormat="1" ht="31.5">
      <c r="A22" s="23">
        <v>19</v>
      </c>
      <c r="B22" s="29" t="s">
        <v>120</v>
      </c>
      <c r="C22" s="23" t="s">
        <v>18</v>
      </c>
      <c r="D22" s="28">
        <f>D8+D13-D27</f>
        <v>-1909775.0520000001</v>
      </c>
      <c r="E22" s="71"/>
      <c r="F22" s="72"/>
      <c r="G22" s="72"/>
      <c r="H22" s="72"/>
      <c r="I22" s="72"/>
      <c r="J22" s="79"/>
      <c r="K22" s="21"/>
      <c r="L22" s="21"/>
    </row>
    <row r="23" spans="1:12" s="6" customFormat="1" ht="20.25" customHeight="1">
      <c r="A23" s="23">
        <v>20</v>
      </c>
      <c r="B23" s="29" t="s">
        <v>125</v>
      </c>
      <c r="C23" s="23" t="s">
        <v>18</v>
      </c>
      <c r="D23" s="28">
        <v>0.08</v>
      </c>
      <c r="E23" s="71"/>
      <c r="F23" s="72"/>
      <c r="G23" s="72"/>
      <c r="H23" s="72"/>
      <c r="I23" s="72"/>
      <c r="J23" s="79"/>
      <c r="K23" s="21"/>
      <c r="L23" s="21"/>
    </row>
    <row r="24" spans="1:12" s="6" customFormat="1" ht="20.25" customHeight="1">
      <c r="A24" s="23">
        <v>21</v>
      </c>
      <c r="B24" s="29" t="s">
        <v>126</v>
      </c>
      <c r="C24" s="23" t="s">
        <v>18</v>
      </c>
      <c r="D24" s="28">
        <v>296238.36</v>
      </c>
      <c r="E24" s="71"/>
      <c r="F24" s="73" t="s">
        <v>341</v>
      </c>
      <c r="G24" s="73" t="s">
        <v>342</v>
      </c>
      <c r="H24" s="73"/>
      <c r="I24" s="73" t="s">
        <v>343</v>
      </c>
      <c r="J24" s="74" t="s">
        <v>344</v>
      </c>
      <c r="K24" s="21"/>
      <c r="L24" s="21"/>
    </row>
    <row r="25" spans="1:12" s="6" customFormat="1" ht="51" customHeight="1">
      <c r="A25" s="23">
        <v>22</v>
      </c>
      <c r="B25" s="82" t="s">
        <v>267</v>
      </c>
      <c r="C25" s="23" t="s">
        <v>18</v>
      </c>
      <c r="D25" s="83">
        <f>SUM(D26:D42)</f>
        <v>2240326.1330000004</v>
      </c>
      <c r="E25" s="70"/>
      <c r="F25" s="73">
        <f>SUM(F26:F38)</f>
        <v>30.939999999999998</v>
      </c>
      <c r="G25" s="73">
        <f>SUM(G26:G38)</f>
        <v>32.65</v>
      </c>
      <c r="H25" s="73"/>
      <c r="I25" s="73"/>
      <c r="J25" s="74"/>
      <c r="K25" s="21"/>
      <c r="L25" s="21"/>
    </row>
    <row r="26" spans="1:12" s="6" customFormat="1" ht="20.25" customHeight="1">
      <c r="A26" s="23">
        <v>23</v>
      </c>
      <c r="B26" s="30" t="s">
        <v>243</v>
      </c>
      <c r="C26" s="23" t="s">
        <v>18</v>
      </c>
      <c r="D26" s="28">
        <f>J26</f>
        <v>334483.368</v>
      </c>
      <c r="E26" s="71"/>
      <c r="F26" s="73">
        <v>4.65</v>
      </c>
      <c r="G26" s="73">
        <v>4.91</v>
      </c>
      <c r="H26" s="73"/>
      <c r="I26" s="80">
        <v>5831.3</v>
      </c>
      <c r="J26" s="74">
        <f>(F26*6+G26*6)*I26</f>
        <v>334483.368</v>
      </c>
      <c r="K26" s="21"/>
      <c r="L26" s="21"/>
    </row>
    <row r="27" spans="1:12" s="6" customFormat="1" ht="20.25" customHeight="1">
      <c r="A27" s="23">
        <v>24</v>
      </c>
      <c r="B27" s="30" t="s">
        <v>246</v>
      </c>
      <c r="C27" s="23" t="s">
        <v>18</v>
      </c>
      <c r="D27" s="28">
        <f>'[3]12_18'!$Z$13</f>
        <v>307775</v>
      </c>
      <c r="E27" s="71"/>
      <c r="F27" s="73">
        <v>6.6</v>
      </c>
      <c r="G27" s="73">
        <v>7.03</v>
      </c>
      <c r="H27" s="73"/>
      <c r="I27" s="74">
        <f>I26</f>
        <v>5831.3</v>
      </c>
      <c r="J27" s="74">
        <f aca="true" t="shared" si="0" ref="J27:J38">(F27*6+G27*6)*I27</f>
        <v>476883.71400000004</v>
      </c>
      <c r="K27" s="21"/>
      <c r="L27" s="21"/>
    </row>
    <row r="28" spans="1:12" s="6" customFormat="1" ht="20.25" customHeight="1">
      <c r="A28" s="23">
        <v>25</v>
      </c>
      <c r="B28" s="30" t="s">
        <v>249</v>
      </c>
      <c r="C28" s="23" t="s">
        <v>18</v>
      </c>
      <c r="D28" s="28">
        <f>J28</f>
        <v>359674.58400000003</v>
      </c>
      <c r="E28" s="71"/>
      <c r="F28" s="73">
        <v>5</v>
      </c>
      <c r="G28" s="73">
        <v>5.28</v>
      </c>
      <c r="H28" s="73"/>
      <c r="I28" s="74">
        <f>I26</f>
        <v>5831.3</v>
      </c>
      <c r="J28" s="74">
        <f t="shared" si="0"/>
        <v>359674.58400000003</v>
      </c>
      <c r="K28" s="21"/>
      <c r="L28" s="21"/>
    </row>
    <row r="29" spans="1:12" s="6" customFormat="1" ht="19.5" customHeight="1">
      <c r="A29" s="23">
        <v>26</v>
      </c>
      <c r="B29" s="30" t="s">
        <v>250</v>
      </c>
      <c r="C29" s="23" t="s">
        <v>18</v>
      </c>
      <c r="D29" s="28">
        <f aca="true" t="shared" si="1" ref="D29:D42">J29</f>
        <v>35337.67800000001</v>
      </c>
      <c r="E29" s="71"/>
      <c r="F29" s="73">
        <v>0.49</v>
      </c>
      <c r="G29" s="73">
        <v>0.52</v>
      </c>
      <c r="H29" s="73"/>
      <c r="I29" s="74">
        <f>I26</f>
        <v>5831.3</v>
      </c>
      <c r="J29" s="74">
        <f t="shared" si="0"/>
        <v>35337.67800000001</v>
      </c>
      <c r="K29" s="21"/>
      <c r="L29" s="21"/>
    </row>
    <row r="30" spans="1:12" s="6" customFormat="1" ht="30" customHeight="1">
      <c r="A30" s="23">
        <v>27</v>
      </c>
      <c r="B30" s="30" t="s">
        <v>251</v>
      </c>
      <c r="C30" s="23" t="s">
        <v>18</v>
      </c>
      <c r="D30" s="28">
        <f t="shared" si="1"/>
        <v>187184.73</v>
      </c>
      <c r="E30" s="71"/>
      <c r="F30" s="73">
        <v>2.6</v>
      </c>
      <c r="G30" s="73">
        <v>2.75</v>
      </c>
      <c r="H30" s="73"/>
      <c r="I30" s="74">
        <f aca="true" t="shared" si="2" ref="I30:I42">I29</f>
        <v>5831.3</v>
      </c>
      <c r="J30" s="74">
        <f t="shared" si="0"/>
        <v>187184.73</v>
      </c>
      <c r="K30" s="21"/>
      <c r="L30" s="21"/>
    </row>
    <row r="31" spans="1:12" s="6" customFormat="1" ht="19.5" customHeight="1">
      <c r="A31" s="23">
        <v>28</v>
      </c>
      <c r="B31" s="30" t="s">
        <v>253</v>
      </c>
      <c r="C31" s="23" t="s">
        <v>18</v>
      </c>
      <c r="D31" s="28">
        <f t="shared" si="1"/>
        <v>62978.04000000001</v>
      </c>
      <c r="E31" s="71"/>
      <c r="F31" s="73">
        <v>0.8</v>
      </c>
      <c r="G31" s="73">
        <v>1</v>
      </c>
      <c r="H31" s="73"/>
      <c r="I31" s="74">
        <f t="shared" si="2"/>
        <v>5831.3</v>
      </c>
      <c r="J31" s="74">
        <f t="shared" si="0"/>
        <v>62978.04000000001</v>
      </c>
      <c r="K31" s="21"/>
      <c r="L31" s="21"/>
    </row>
    <row r="32" spans="1:12" s="6" customFormat="1" ht="78.75">
      <c r="A32" s="23">
        <v>29</v>
      </c>
      <c r="B32" s="30" t="s">
        <v>254</v>
      </c>
      <c r="C32" s="23" t="s">
        <v>18</v>
      </c>
      <c r="D32" s="28">
        <f t="shared" si="1"/>
        <v>304743.738</v>
      </c>
      <c r="E32" s="71"/>
      <c r="F32" s="73">
        <v>4.18</v>
      </c>
      <c r="G32" s="73">
        <v>4.53</v>
      </c>
      <c r="H32" s="73"/>
      <c r="I32" s="74">
        <f t="shared" si="2"/>
        <v>5831.3</v>
      </c>
      <c r="J32" s="74">
        <f t="shared" si="0"/>
        <v>304743.738</v>
      </c>
      <c r="K32" s="21"/>
      <c r="L32" s="21"/>
    </row>
    <row r="33" spans="1:12" s="6" customFormat="1" ht="30" customHeight="1">
      <c r="A33" s="23">
        <v>30</v>
      </c>
      <c r="B33" s="30" t="s">
        <v>255</v>
      </c>
      <c r="C33" s="23" t="s">
        <v>18</v>
      </c>
      <c r="D33" s="28">
        <f t="shared" si="1"/>
        <v>4198.536</v>
      </c>
      <c r="E33" s="71"/>
      <c r="F33" s="73">
        <v>0.06</v>
      </c>
      <c r="G33" s="73">
        <v>0.06</v>
      </c>
      <c r="H33" s="73"/>
      <c r="I33" s="74">
        <f t="shared" si="2"/>
        <v>5831.3</v>
      </c>
      <c r="J33" s="74">
        <f t="shared" si="0"/>
        <v>4198.536</v>
      </c>
      <c r="K33" s="21"/>
      <c r="L33" s="21"/>
    </row>
    <row r="34" spans="1:12" s="6" customFormat="1" ht="30" customHeight="1">
      <c r="A34" s="23"/>
      <c r="B34" s="30" t="s">
        <v>268</v>
      </c>
      <c r="C34" s="23" t="s">
        <v>18</v>
      </c>
      <c r="D34" s="28">
        <f t="shared" si="1"/>
        <v>0</v>
      </c>
      <c r="E34" s="71"/>
      <c r="F34" s="73">
        <v>0</v>
      </c>
      <c r="G34" s="73">
        <v>0</v>
      </c>
      <c r="H34" s="73"/>
      <c r="I34" s="74">
        <f t="shared" si="2"/>
        <v>5831.3</v>
      </c>
      <c r="J34" s="74">
        <f t="shared" si="0"/>
        <v>0</v>
      </c>
      <c r="K34" s="21"/>
      <c r="L34" s="21"/>
    </row>
    <row r="35" spans="1:12" s="6" customFormat="1" ht="19.5" customHeight="1">
      <c r="A35" s="23">
        <v>32</v>
      </c>
      <c r="B35" s="30" t="s">
        <v>257</v>
      </c>
      <c r="C35" s="23" t="s">
        <v>18</v>
      </c>
      <c r="D35" s="28">
        <f t="shared" si="1"/>
        <v>10146.462</v>
      </c>
      <c r="E35" s="71"/>
      <c r="F35" s="73">
        <v>0.14</v>
      </c>
      <c r="G35" s="73">
        <v>0.15</v>
      </c>
      <c r="H35" s="73"/>
      <c r="I35" s="74">
        <f t="shared" si="2"/>
        <v>5831.3</v>
      </c>
      <c r="J35" s="74">
        <f t="shared" si="0"/>
        <v>10146.462</v>
      </c>
      <c r="K35" s="21"/>
      <c r="L35" s="21"/>
    </row>
    <row r="36" spans="1:12" s="6" customFormat="1" ht="32.25" customHeight="1">
      <c r="A36" s="23">
        <v>33</v>
      </c>
      <c r="B36" s="30" t="s">
        <v>259</v>
      </c>
      <c r="C36" s="23" t="s">
        <v>18</v>
      </c>
      <c r="D36" s="28">
        <f t="shared" si="1"/>
        <v>2799.024</v>
      </c>
      <c r="E36" s="71"/>
      <c r="F36" s="73">
        <v>0.04</v>
      </c>
      <c r="G36" s="73">
        <v>0.04</v>
      </c>
      <c r="H36" s="73"/>
      <c r="I36" s="74">
        <f t="shared" si="2"/>
        <v>5831.3</v>
      </c>
      <c r="J36" s="74">
        <f t="shared" si="0"/>
        <v>2799.024</v>
      </c>
      <c r="K36" s="21"/>
      <c r="L36" s="21"/>
    </row>
    <row r="37" spans="1:12" s="6" customFormat="1" ht="31.5">
      <c r="A37" s="23">
        <v>34</v>
      </c>
      <c r="B37" s="30" t="s">
        <v>261</v>
      </c>
      <c r="C37" s="23" t="s">
        <v>18</v>
      </c>
      <c r="D37" s="28">
        <f t="shared" si="1"/>
        <v>341480.928</v>
      </c>
      <c r="E37" s="71"/>
      <c r="F37" s="73">
        <v>4.88</v>
      </c>
      <c r="G37" s="73">
        <v>4.88</v>
      </c>
      <c r="H37" s="73"/>
      <c r="I37" s="74">
        <f t="shared" si="2"/>
        <v>5831.3</v>
      </c>
      <c r="J37" s="74">
        <f t="shared" si="0"/>
        <v>341480.928</v>
      </c>
      <c r="K37" s="21"/>
      <c r="L37" s="21"/>
    </row>
    <row r="38" spans="1:12" s="6" customFormat="1" ht="31.5">
      <c r="A38" s="23"/>
      <c r="B38" s="30" t="s">
        <v>345</v>
      </c>
      <c r="C38" s="23" t="s">
        <v>18</v>
      </c>
      <c r="D38" s="28">
        <f t="shared" si="1"/>
        <v>104963.40000000001</v>
      </c>
      <c r="E38" s="71"/>
      <c r="F38" s="73">
        <v>1.5</v>
      </c>
      <c r="G38" s="73">
        <v>1.5</v>
      </c>
      <c r="H38" s="73"/>
      <c r="I38" s="74">
        <f t="shared" si="2"/>
        <v>5831.3</v>
      </c>
      <c r="J38" s="74">
        <f t="shared" si="0"/>
        <v>104963.40000000001</v>
      </c>
      <c r="K38" s="21"/>
      <c r="L38" s="21"/>
    </row>
    <row r="39" spans="1:12" s="6" customFormat="1" ht="19.5" customHeight="1">
      <c r="A39" s="23">
        <v>35</v>
      </c>
      <c r="B39" s="30" t="s">
        <v>269</v>
      </c>
      <c r="C39" s="23" t="s">
        <v>18</v>
      </c>
      <c r="D39" s="28">
        <f t="shared" si="1"/>
        <v>3498.7800000000007</v>
      </c>
      <c r="E39" s="71"/>
      <c r="F39" s="73">
        <v>0.05</v>
      </c>
      <c r="G39" s="73">
        <v>0.05</v>
      </c>
      <c r="H39" s="73">
        <v>0.05</v>
      </c>
      <c r="I39" s="74">
        <f t="shared" si="2"/>
        <v>5831.3</v>
      </c>
      <c r="J39" s="74">
        <f>(F39*6+G39*3+H39*3)*I39</f>
        <v>3498.7800000000007</v>
      </c>
      <c r="K39" s="21"/>
      <c r="L39" s="21"/>
    </row>
    <row r="40" spans="1:12" s="6" customFormat="1" ht="19.5" customHeight="1">
      <c r="A40" s="23">
        <v>36</v>
      </c>
      <c r="B40" s="30" t="s">
        <v>270</v>
      </c>
      <c r="C40" s="23" t="s">
        <v>18</v>
      </c>
      <c r="D40" s="28">
        <f t="shared" si="1"/>
        <v>20467.862999999998</v>
      </c>
      <c r="E40" s="71"/>
      <c r="F40" s="73">
        <v>0.29</v>
      </c>
      <c r="G40" s="73">
        <v>0.29</v>
      </c>
      <c r="H40" s="73">
        <v>0.3</v>
      </c>
      <c r="I40" s="74">
        <f t="shared" si="2"/>
        <v>5831.3</v>
      </c>
      <c r="J40" s="74">
        <f>(F40*6+G40*3+H40*3)*I40</f>
        <v>20467.862999999998</v>
      </c>
      <c r="K40" s="21"/>
      <c r="L40" s="21"/>
    </row>
    <row r="41" spans="1:12" s="6" customFormat="1" ht="19.5" customHeight="1">
      <c r="A41" s="23"/>
      <c r="B41" s="30" t="s">
        <v>347</v>
      </c>
      <c r="C41" s="23" t="s">
        <v>18</v>
      </c>
      <c r="D41" s="28">
        <f t="shared" si="1"/>
        <v>5598.048</v>
      </c>
      <c r="E41" s="71"/>
      <c r="F41" s="73">
        <v>0.08</v>
      </c>
      <c r="G41" s="73">
        <v>0.08</v>
      </c>
      <c r="H41" s="73">
        <v>0.08</v>
      </c>
      <c r="I41" s="74">
        <f t="shared" si="2"/>
        <v>5831.3</v>
      </c>
      <c r="J41" s="74">
        <f>(F41*6+G41*3+H41*3)*I41</f>
        <v>5598.048</v>
      </c>
      <c r="K41" s="21"/>
      <c r="L41" s="21"/>
    </row>
    <row r="42" spans="1:12" s="6" customFormat="1" ht="19.5" customHeight="1">
      <c r="A42" s="23">
        <v>37</v>
      </c>
      <c r="B42" s="30" t="s">
        <v>271</v>
      </c>
      <c r="C42" s="23" t="s">
        <v>18</v>
      </c>
      <c r="D42" s="28">
        <f t="shared" si="1"/>
        <v>154995.95400000003</v>
      </c>
      <c r="E42" s="71"/>
      <c r="F42" s="73">
        <v>2.16</v>
      </c>
      <c r="G42" s="73">
        <v>2.27</v>
      </c>
      <c r="H42" s="73">
        <v>2.27</v>
      </c>
      <c r="I42" s="74">
        <f t="shared" si="2"/>
        <v>5831.3</v>
      </c>
      <c r="J42" s="74">
        <f>(F42*6+G42*3+H42*3)*I42</f>
        <v>154995.95400000003</v>
      </c>
      <c r="K42" s="21"/>
      <c r="L42" s="21"/>
    </row>
    <row r="43" spans="1:12" s="6" customFormat="1" ht="29.25" customHeight="1">
      <c r="A43" s="23">
        <v>38</v>
      </c>
      <c r="B43" s="99" t="s">
        <v>189</v>
      </c>
      <c r="C43" s="100"/>
      <c r="D43" s="102"/>
      <c r="E43" s="70"/>
      <c r="F43" s="68"/>
      <c r="G43" s="68"/>
      <c r="H43" s="68"/>
      <c r="I43" s="68"/>
      <c r="J43" s="78"/>
      <c r="K43" s="21"/>
      <c r="L43" s="21"/>
    </row>
    <row r="44" spans="1:12" s="6" customFormat="1" ht="19.5" customHeight="1">
      <c r="A44" s="23">
        <v>39</v>
      </c>
      <c r="B44" s="29" t="s">
        <v>190</v>
      </c>
      <c r="C44" s="23" t="s">
        <v>6</v>
      </c>
      <c r="D44" s="28">
        <v>0</v>
      </c>
      <c r="E44" s="71"/>
      <c r="F44" s="68"/>
      <c r="G44" s="68"/>
      <c r="H44" s="68"/>
      <c r="I44" s="68"/>
      <c r="J44" s="78"/>
      <c r="K44" s="21"/>
      <c r="L44" s="21"/>
    </row>
    <row r="45" spans="1:12" s="6" customFormat="1" ht="19.5" customHeight="1">
      <c r="A45" s="23">
        <v>40</v>
      </c>
      <c r="B45" s="29" t="s">
        <v>191</v>
      </c>
      <c r="C45" s="23" t="s">
        <v>6</v>
      </c>
      <c r="D45" s="28">
        <v>0</v>
      </c>
      <c r="E45" s="71"/>
      <c r="F45" s="68"/>
      <c r="G45" s="68"/>
      <c r="H45" s="68"/>
      <c r="I45" s="68"/>
      <c r="J45" s="78"/>
      <c r="K45" s="21"/>
      <c r="L45" s="21"/>
    </row>
    <row r="46" spans="1:12" s="6" customFormat="1" ht="31.5">
      <c r="A46" s="23">
        <v>41</v>
      </c>
      <c r="B46" s="29" t="s">
        <v>192</v>
      </c>
      <c r="C46" s="23" t="s">
        <v>6</v>
      </c>
      <c r="D46" s="28">
        <v>0</v>
      </c>
      <c r="E46" s="71"/>
      <c r="F46" s="68"/>
      <c r="G46" s="68"/>
      <c r="H46" s="68"/>
      <c r="I46" s="68"/>
      <c r="J46" s="78"/>
      <c r="K46" s="21"/>
      <c r="L46" s="21"/>
    </row>
    <row r="47" spans="1:12" s="6" customFormat="1" ht="19.5" customHeight="1">
      <c r="A47" s="23">
        <v>42</v>
      </c>
      <c r="B47" s="29" t="s">
        <v>193</v>
      </c>
      <c r="C47" s="23" t="s">
        <v>18</v>
      </c>
      <c r="D47" s="28">
        <v>0</v>
      </c>
      <c r="E47" s="71"/>
      <c r="F47" s="68" t="s">
        <v>346</v>
      </c>
      <c r="G47" s="68"/>
      <c r="H47" s="68"/>
      <c r="I47" s="68"/>
      <c r="J47" s="78"/>
      <c r="K47" s="21"/>
      <c r="L47" s="21"/>
    </row>
    <row r="48" spans="1:12" s="6" customFormat="1" ht="19.5" customHeight="1">
      <c r="A48" s="23">
        <v>50</v>
      </c>
      <c r="B48" s="99" t="s">
        <v>272</v>
      </c>
      <c r="C48" s="100"/>
      <c r="D48" s="102"/>
      <c r="E48" s="70"/>
      <c r="F48" s="68"/>
      <c r="G48" s="68"/>
      <c r="H48" s="68"/>
      <c r="I48" s="68"/>
      <c r="J48" s="78"/>
      <c r="K48" s="21"/>
      <c r="L48" s="21"/>
    </row>
    <row r="49" spans="1:12" s="6" customFormat="1" ht="19.5" customHeight="1">
      <c r="A49" s="23">
        <v>51</v>
      </c>
      <c r="B49" s="96" t="s">
        <v>263</v>
      </c>
      <c r="C49" s="97"/>
      <c r="D49" s="98"/>
      <c r="E49" s="75"/>
      <c r="F49" s="68"/>
      <c r="G49" s="68"/>
      <c r="H49" s="68"/>
      <c r="I49" s="68"/>
      <c r="J49" s="78"/>
      <c r="K49" s="21"/>
      <c r="L49" s="21"/>
    </row>
    <row r="50" spans="1:12" s="6" customFormat="1" ht="19.5" customHeight="1">
      <c r="A50" s="23">
        <v>52</v>
      </c>
      <c r="B50" s="29" t="s">
        <v>124</v>
      </c>
      <c r="C50" s="23" t="s">
        <v>273</v>
      </c>
      <c r="D50" s="28"/>
      <c r="E50" s="71"/>
      <c r="F50" s="68"/>
      <c r="G50" s="68"/>
      <c r="H50" s="68"/>
      <c r="I50" s="68"/>
      <c r="J50" s="78"/>
      <c r="K50" s="21"/>
      <c r="L50" s="21"/>
    </row>
    <row r="51" spans="1:12" s="6" customFormat="1" ht="19.5" customHeight="1">
      <c r="A51" s="23">
        <v>53</v>
      </c>
      <c r="B51" s="29" t="s">
        <v>194</v>
      </c>
      <c r="C51" s="23" t="s">
        <v>18</v>
      </c>
      <c r="D51" s="28"/>
      <c r="E51" s="71"/>
      <c r="F51" s="68"/>
      <c r="G51" s="68"/>
      <c r="H51" s="68"/>
      <c r="I51" s="68"/>
      <c r="J51" s="78"/>
      <c r="K51" s="21"/>
      <c r="L51" s="21"/>
    </row>
    <row r="52" spans="1:12" s="6" customFormat="1" ht="19.5" customHeight="1">
      <c r="A52" s="23">
        <v>54</v>
      </c>
      <c r="B52" s="29" t="s">
        <v>195</v>
      </c>
      <c r="C52" s="23" t="s">
        <v>18</v>
      </c>
      <c r="D52" s="28"/>
      <c r="E52" s="71"/>
      <c r="F52" s="68"/>
      <c r="G52" s="68"/>
      <c r="H52" s="68"/>
      <c r="I52" s="68"/>
      <c r="J52" s="78"/>
      <c r="K52" s="21"/>
      <c r="L52" s="21"/>
    </row>
    <row r="53" spans="1:12" s="6" customFormat="1" ht="19.5" customHeight="1">
      <c r="A53" s="23">
        <v>55</v>
      </c>
      <c r="B53" s="29" t="s">
        <v>196</v>
      </c>
      <c r="C53" s="23" t="s">
        <v>18</v>
      </c>
      <c r="D53" s="28"/>
      <c r="E53" s="71"/>
      <c r="F53" s="68"/>
      <c r="G53" s="68"/>
      <c r="H53" s="68"/>
      <c r="I53" s="68"/>
      <c r="J53" s="78"/>
      <c r="K53" s="21"/>
      <c r="L53" s="21"/>
    </row>
    <row r="54" spans="1:12" s="6" customFormat="1" ht="33.75" customHeight="1">
      <c r="A54" s="23">
        <v>60</v>
      </c>
      <c r="B54" s="99" t="s">
        <v>197</v>
      </c>
      <c r="C54" s="100"/>
      <c r="D54" s="100"/>
      <c r="E54" s="70"/>
      <c r="F54" s="68"/>
      <c r="G54" s="68"/>
      <c r="H54" s="68"/>
      <c r="I54" s="68"/>
      <c r="J54" s="78"/>
      <c r="K54" s="21"/>
      <c r="L54" s="21"/>
    </row>
    <row r="55" spans="1:12" s="6" customFormat="1" ht="19.5" customHeight="1">
      <c r="A55" s="23">
        <v>61</v>
      </c>
      <c r="B55" s="29" t="s">
        <v>190</v>
      </c>
      <c r="C55" s="23" t="s">
        <v>6</v>
      </c>
      <c r="D55" s="28">
        <v>0</v>
      </c>
      <c r="E55" s="71"/>
      <c r="F55" s="68"/>
      <c r="G55" s="68"/>
      <c r="H55" s="68"/>
      <c r="I55" s="68"/>
      <c r="J55" s="78"/>
      <c r="K55" s="21"/>
      <c r="L55" s="21"/>
    </row>
    <row r="56" spans="1:12" s="6" customFormat="1" ht="19.5" customHeight="1">
      <c r="A56" s="23">
        <v>62</v>
      </c>
      <c r="B56" s="29" t="s">
        <v>191</v>
      </c>
      <c r="C56" s="23" t="s">
        <v>6</v>
      </c>
      <c r="D56" s="28">
        <v>0</v>
      </c>
      <c r="E56" s="71"/>
      <c r="F56" s="68"/>
      <c r="G56" s="68"/>
      <c r="H56" s="68"/>
      <c r="I56" s="68"/>
      <c r="J56" s="78"/>
      <c r="K56" s="21"/>
      <c r="L56" s="21"/>
    </row>
    <row r="57" spans="1:12" s="6" customFormat="1" ht="31.5">
      <c r="A57" s="23">
        <v>63</v>
      </c>
      <c r="B57" s="29" t="s">
        <v>192</v>
      </c>
      <c r="C57" s="23" t="s">
        <v>6</v>
      </c>
      <c r="D57" s="28">
        <v>0</v>
      </c>
      <c r="E57" s="71"/>
      <c r="F57" s="68"/>
      <c r="G57" s="68"/>
      <c r="H57" s="68"/>
      <c r="I57" s="68"/>
      <c r="J57" s="78"/>
      <c r="K57" s="21"/>
      <c r="L57" s="21"/>
    </row>
    <row r="58" spans="1:12" s="6" customFormat="1" ht="19.5" customHeight="1">
      <c r="A58" s="23">
        <v>64</v>
      </c>
      <c r="B58" s="29" t="s">
        <v>193</v>
      </c>
      <c r="C58" s="23" t="s">
        <v>18</v>
      </c>
      <c r="D58" s="28">
        <v>0</v>
      </c>
      <c r="E58" s="71"/>
      <c r="F58" s="68" t="s">
        <v>346</v>
      </c>
      <c r="G58" s="68"/>
      <c r="H58" s="68"/>
      <c r="I58" s="68"/>
      <c r="J58" s="78"/>
      <c r="K58" s="21"/>
      <c r="L58" s="21"/>
    </row>
    <row r="59" spans="1:12" s="6" customFormat="1" ht="19.5" customHeight="1">
      <c r="A59" s="23">
        <v>65</v>
      </c>
      <c r="B59" s="96" t="s">
        <v>274</v>
      </c>
      <c r="C59" s="97"/>
      <c r="D59" s="97"/>
      <c r="E59" s="75"/>
      <c r="F59" s="68"/>
      <c r="G59" s="68"/>
      <c r="H59" s="68"/>
      <c r="I59" s="68"/>
      <c r="J59" s="78"/>
      <c r="K59" s="21"/>
      <c r="L59" s="21"/>
    </row>
    <row r="60" spans="1:12" s="6" customFormat="1" ht="19.5" customHeight="1">
      <c r="A60" s="23">
        <v>66</v>
      </c>
      <c r="B60" s="29" t="s">
        <v>124</v>
      </c>
      <c r="C60" s="23" t="s">
        <v>34</v>
      </c>
      <c r="D60" s="28"/>
      <c r="E60" s="71"/>
      <c r="F60" s="68"/>
      <c r="G60" s="68"/>
      <c r="H60" s="68"/>
      <c r="I60" s="68"/>
      <c r="J60" s="78"/>
      <c r="K60" s="21"/>
      <c r="L60" s="21"/>
    </row>
    <row r="61" spans="1:12" s="6" customFormat="1" ht="19.5" customHeight="1">
      <c r="A61" s="23">
        <v>67</v>
      </c>
      <c r="B61" s="29" t="s">
        <v>194</v>
      </c>
      <c r="C61" s="23" t="s">
        <v>18</v>
      </c>
      <c r="D61" s="28"/>
      <c r="E61" s="71"/>
      <c r="F61" s="68"/>
      <c r="G61" s="68"/>
      <c r="H61" s="68"/>
      <c r="I61" s="68"/>
      <c r="J61" s="78"/>
      <c r="K61" s="21"/>
      <c r="L61" s="21"/>
    </row>
    <row r="62" spans="1:12" s="6" customFormat="1" ht="19.5" customHeight="1">
      <c r="A62" s="23">
        <v>68</v>
      </c>
      <c r="B62" s="29" t="s">
        <v>195</v>
      </c>
      <c r="C62" s="23" t="s">
        <v>18</v>
      </c>
      <c r="D62" s="28"/>
      <c r="E62" s="71"/>
      <c r="F62" s="68"/>
      <c r="G62" s="68"/>
      <c r="H62" s="68"/>
      <c r="I62" s="68"/>
      <c r="J62" s="78"/>
      <c r="K62" s="21"/>
      <c r="L62" s="21"/>
    </row>
    <row r="63" spans="1:12" s="6" customFormat="1" ht="19.5" customHeight="1">
      <c r="A63" s="23">
        <v>69</v>
      </c>
      <c r="B63" s="29" t="s">
        <v>196</v>
      </c>
      <c r="C63" s="23" t="s">
        <v>18</v>
      </c>
      <c r="D63" s="28"/>
      <c r="E63" s="71"/>
      <c r="F63" s="68"/>
      <c r="G63" s="68"/>
      <c r="H63" s="68"/>
      <c r="I63" s="68"/>
      <c r="J63" s="78"/>
      <c r="K63" s="21"/>
      <c r="L63" s="21"/>
    </row>
    <row r="64" spans="1:12" s="6" customFormat="1" ht="19.5" customHeight="1">
      <c r="A64" s="23">
        <v>70</v>
      </c>
      <c r="B64" s="96" t="s">
        <v>275</v>
      </c>
      <c r="C64" s="97"/>
      <c r="D64" s="98"/>
      <c r="E64" s="75"/>
      <c r="F64" s="68"/>
      <c r="G64" s="68"/>
      <c r="H64" s="68"/>
      <c r="I64" s="68"/>
      <c r="J64" s="78"/>
      <c r="K64" s="21"/>
      <c r="L64" s="21"/>
    </row>
    <row r="65" spans="1:12" s="6" customFormat="1" ht="19.5" customHeight="1">
      <c r="A65" s="23">
        <v>71</v>
      </c>
      <c r="B65" s="29" t="s">
        <v>124</v>
      </c>
      <c r="C65" s="23" t="s">
        <v>34</v>
      </c>
      <c r="D65" s="28"/>
      <c r="E65" s="71"/>
      <c r="F65" s="68"/>
      <c r="G65" s="68"/>
      <c r="H65" s="68"/>
      <c r="I65" s="68"/>
      <c r="J65" s="78"/>
      <c r="K65" s="21"/>
      <c r="L65" s="21"/>
    </row>
    <row r="66" spans="1:12" s="6" customFormat="1" ht="19.5" customHeight="1">
      <c r="A66" s="23">
        <v>72</v>
      </c>
      <c r="B66" s="29" t="s">
        <v>194</v>
      </c>
      <c r="C66" s="23" t="s">
        <v>18</v>
      </c>
      <c r="D66" s="28"/>
      <c r="E66" s="71"/>
      <c r="F66" s="68"/>
      <c r="G66" s="68"/>
      <c r="H66" s="68"/>
      <c r="I66" s="68"/>
      <c r="J66" s="78"/>
      <c r="K66" s="21"/>
      <c r="L66" s="21"/>
    </row>
    <row r="67" spans="1:12" s="6" customFormat="1" ht="19.5" customHeight="1">
      <c r="A67" s="23">
        <v>73</v>
      </c>
      <c r="B67" s="29" t="s">
        <v>195</v>
      </c>
      <c r="C67" s="23" t="s">
        <v>18</v>
      </c>
      <c r="D67" s="28"/>
      <c r="E67" s="71"/>
      <c r="F67" s="68"/>
      <c r="G67" s="68"/>
      <c r="H67" s="68"/>
      <c r="I67" s="68"/>
      <c r="J67" s="78"/>
      <c r="K67" s="21"/>
      <c r="L67" s="21"/>
    </row>
    <row r="68" spans="1:12" s="6" customFormat="1" ht="19.5" customHeight="1">
      <c r="A68" s="23">
        <v>74</v>
      </c>
      <c r="B68" s="29" t="s">
        <v>196</v>
      </c>
      <c r="C68" s="23" t="s">
        <v>18</v>
      </c>
      <c r="D68" s="28"/>
      <c r="E68" s="71"/>
      <c r="F68" s="68"/>
      <c r="G68" s="68"/>
      <c r="H68" s="68"/>
      <c r="I68" s="68"/>
      <c r="J68" s="78"/>
      <c r="K68" s="21"/>
      <c r="L68" s="21"/>
    </row>
    <row r="69" spans="1:12" s="6" customFormat="1" ht="34.5" customHeight="1">
      <c r="A69" s="23">
        <v>79</v>
      </c>
      <c r="B69" s="99" t="s">
        <v>197</v>
      </c>
      <c r="C69" s="100"/>
      <c r="D69" s="100"/>
      <c r="E69" s="70"/>
      <c r="F69" s="68"/>
      <c r="G69" s="68"/>
      <c r="H69" s="68"/>
      <c r="I69" s="68"/>
      <c r="J69" s="78"/>
      <c r="K69" s="21"/>
      <c r="L69" s="21"/>
    </row>
    <row r="70" spans="1:12" s="6" customFormat="1" ht="19.5" customHeight="1">
      <c r="A70" s="23">
        <v>80</v>
      </c>
      <c r="B70" s="29" t="s">
        <v>190</v>
      </c>
      <c r="C70" s="23" t="s">
        <v>6</v>
      </c>
      <c r="D70" s="28">
        <v>0</v>
      </c>
      <c r="E70" s="71"/>
      <c r="F70" s="68"/>
      <c r="G70" s="68"/>
      <c r="H70" s="68"/>
      <c r="I70" s="68"/>
      <c r="J70" s="78"/>
      <c r="K70" s="21"/>
      <c r="L70" s="21"/>
    </row>
    <row r="71" spans="1:12" s="6" customFormat="1" ht="19.5" customHeight="1">
      <c r="A71" s="23">
        <v>81</v>
      </c>
      <c r="B71" s="29" t="s">
        <v>191</v>
      </c>
      <c r="C71" s="23" t="s">
        <v>6</v>
      </c>
      <c r="D71" s="28">
        <v>0</v>
      </c>
      <c r="E71" s="71"/>
      <c r="F71" s="68"/>
      <c r="G71" s="68"/>
      <c r="H71" s="68"/>
      <c r="I71" s="68"/>
      <c r="J71" s="78"/>
      <c r="K71" s="21"/>
      <c r="L71" s="21"/>
    </row>
    <row r="72" spans="1:12" s="6" customFormat="1" ht="31.5">
      <c r="A72" s="23">
        <v>82</v>
      </c>
      <c r="B72" s="29" t="s">
        <v>192</v>
      </c>
      <c r="C72" s="23" t="s">
        <v>6</v>
      </c>
      <c r="D72" s="28">
        <v>0</v>
      </c>
      <c r="E72" s="71"/>
      <c r="F72" s="68"/>
      <c r="G72" s="68"/>
      <c r="H72" s="68"/>
      <c r="I72" s="68"/>
      <c r="J72" s="78"/>
      <c r="K72" s="21"/>
      <c r="L72" s="21"/>
    </row>
    <row r="73" spans="1:12" s="6" customFormat="1" ht="19.5" customHeight="1">
      <c r="A73" s="23">
        <v>83</v>
      </c>
      <c r="B73" s="29" t="s">
        <v>193</v>
      </c>
      <c r="C73" s="23" t="s">
        <v>18</v>
      </c>
      <c r="D73" s="28">
        <v>0</v>
      </c>
      <c r="E73" s="71"/>
      <c r="F73" s="68" t="s">
        <v>346</v>
      </c>
      <c r="G73" s="68"/>
      <c r="H73" s="68"/>
      <c r="I73" s="68"/>
      <c r="J73" s="78"/>
      <c r="K73" s="21"/>
      <c r="L73" s="21"/>
    </row>
    <row r="74" spans="1:12" s="6" customFormat="1" ht="30" customHeight="1">
      <c r="A74" s="23">
        <v>84</v>
      </c>
      <c r="B74" s="99" t="s">
        <v>276</v>
      </c>
      <c r="C74" s="100"/>
      <c r="D74" s="100"/>
      <c r="E74" s="70"/>
      <c r="F74" s="68"/>
      <c r="G74" s="68"/>
      <c r="H74" s="68"/>
      <c r="I74" s="68"/>
      <c r="J74" s="78"/>
      <c r="K74" s="21"/>
      <c r="L74" s="21"/>
    </row>
    <row r="75" spans="1:12" s="6" customFormat="1" ht="19.5" customHeight="1">
      <c r="A75" s="23">
        <v>85</v>
      </c>
      <c r="B75" s="29" t="s">
        <v>124</v>
      </c>
      <c r="C75" s="23" t="s">
        <v>34</v>
      </c>
      <c r="D75" s="28"/>
      <c r="E75" s="71"/>
      <c r="F75" s="68"/>
      <c r="G75" s="68"/>
      <c r="H75" s="68"/>
      <c r="I75" s="68"/>
      <c r="J75" s="78"/>
      <c r="K75" s="21"/>
      <c r="L75" s="21"/>
    </row>
    <row r="76" spans="1:12" s="6" customFormat="1" ht="19.5" customHeight="1">
      <c r="A76" s="23">
        <v>86</v>
      </c>
      <c r="B76" s="29" t="s">
        <v>194</v>
      </c>
      <c r="C76" s="23" t="s">
        <v>18</v>
      </c>
      <c r="D76" s="28"/>
      <c r="E76" s="71"/>
      <c r="F76" s="68"/>
      <c r="G76" s="68"/>
      <c r="H76" s="68"/>
      <c r="I76" s="68"/>
      <c r="J76" s="78"/>
      <c r="K76" s="21"/>
      <c r="L76" s="21"/>
    </row>
    <row r="77" spans="1:12" s="6" customFormat="1" ht="32.25" customHeight="1">
      <c r="A77" s="23">
        <v>87</v>
      </c>
      <c r="B77" s="29" t="s">
        <v>195</v>
      </c>
      <c r="C77" s="23" t="s">
        <v>18</v>
      </c>
      <c r="D77" s="28"/>
      <c r="E77" s="71"/>
      <c r="F77" s="68"/>
      <c r="G77" s="68"/>
      <c r="H77" s="68"/>
      <c r="I77" s="68"/>
      <c r="J77" s="78"/>
      <c r="K77" s="21"/>
      <c r="L77" s="21"/>
    </row>
    <row r="78" spans="1:12" s="6" customFormat="1" ht="19.5" customHeight="1">
      <c r="A78" s="23">
        <v>88</v>
      </c>
      <c r="B78" s="29" t="s">
        <v>196</v>
      </c>
      <c r="C78" s="23" t="s">
        <v>18</v>
      </c>
      <c r="D78" s="28"/>
      <c r="E78" s="71"/>
      <c r="F78" s="68"/>
      <c r="G78" s="68"/>
      <c r="H78" s="68"/>
      <c r="I78" s="68"/>
      <c r="J78" s="78"/>
      <c r="K78" s="21"/>
      <c r="L78" s="21"/>
    </row>
    <row r="79" spans="1:12" s="6" customFormat="1" ht="33.75" customHeight="1">
      <c r="A79" s="23">
        <v>93</v>
      </c>
      <c r="B79" s="99" t="s">
        <v>197</v>
      </c>
      <c r="C79" s="100"/>
      <c r="D79" s="100"/>
      <c r="E79" s="70"/>
      <c r="F79" s="68"/>
      <c r="G79" s="68"/>
      <c r="H79" s="68"/>
      <c r="I79" s="68"/>
      <c r="J79" s="78"/>
      <c r="K79" s="21"/>
      <c r="L79" s="21"/>
    </row>
    <row r="80" spans="1:12" s="6" customFormat="1" ht="30" customHeight="1">
      <c r="A80" s="23">
        <v>94</v>
      </c>
      <c r="B80" s="29" t="s">
        <v>190</v>
      </c>
      <c r="C80" s="23" t="s">
        <v>6</v>
      </c>
      <c r="D80" s="28">
        <v>0</v>
      </c>
      <c r="E80" s="71"/>
      <c r="F80" s="68"/>
      <c r="G80" s="68"/>
      <c r="H80" s="68"/>
      <c r="I80" s="68"/>
      <c r="J80" s="78"/>
      <c r="K80" s="21"/>
      <c r="L80" s="21"/>
    </row>
    <row r="81" spans="1:12" s="6" customFormat="1" ht="19.5" customHeight="1">
      <c r="A81" s="23">
        <v>95</v>
      </c>
      <c r="B81" s="29" t="s">
        <v>191</v>
      </c>
      <c r="C81" s="23" t="s">
        <v>6</v>
      </c>
      <c r="D81" s="28">
        <v>0</v>
      </c>
      <c r="E81" s="71"/>
      <c r="F81" s="68"/>
      <c r="G81" s="68"/>
      <c r="H81" s="68"/>
      <c r="I81" s="68"/>
      <c r="J81" s="78"/>
      <c r="K81" s="21"/>
      <c r="L81" s="21"/>
    </row>
    <row r="82" spans="1:12" s="6" customFormat="1" ht="31.5">
      <c r="A82" s="23">
        <v>96</v>
      </c>
      <c r="B82" s="29" t="s">
        <v>192</v>
      </c>
      <c r="C82" s="23" t="s">
        <v>6</v>
      </c>
      <c r="D82" s="28">
        <v>0</v>
      </c>
      <c r="E82" s="71"/>
      <c r="F82" s="68"/>
      <c r="G82" s="68"/>
      <c r="H82" s="68"/>
      <c r="I82" s="68"/>
      <c r="J82" s="78"/>
      <c r="K82" s="21"/>
      <c r="L82" s="21"/>
    </row>
    <row r="83" spans="1:12" s="6" customFormat="1" ht="30" customHeight="1">
      <c r="A83" s="23">
        <v>97</v>
      </c>
      <c r="B83" s="29" t="s">
        <v>193</v>
      </c>
      <c r="C83" s="23" t="s">
        <v>18</v>
      </c>
      <c r="D83" s="28">
        <v>0</v>
      </c>
      <c r="E83" s="71"/>
      <c r="F83" s="68"/>
      <c r="G83" s="68"/>
      <c r="H83" s="68"/>
      <c r="I83" s="68"/>
      <c r="J83" s="78"/>
      <c r="K83" s="21"/>
      <c r="L83" s="21"/>
    </row>
    <row r="84" spans="1:12" s="6" customFormat="1" ht="24.75" customHeight="1">
      <c r="A84" s="23">
        <v>112</v>
      </c>
      <c r="B84" s="96" t="s">
        <v>278</v>
      </c>
      <c r="C84" s="97"/>
      <c r="D84" s="98"/>
      <c r="E84" s="75"/>
      <c r="F84" s="68"/>
      <c r="G84" s="68"/>
      <c r="H84" s="68"/>
      <c r="I84" s="68"/>
      <c r="J84" s="78"/>
      <c r="K84" s="21"/>
      <c r="L84" s="21"/>
    </row>
    <row r="85" spans="1:12" s="6" customFormat="1" ht="24.75" customHeight="1">
      <c r="A85" s="23">
        <v>113</v>
      </c>
      <c r="B85" s="29" t="s">
        <v>124</v>
      </c>
      <c r="C85" s="23" t="s">
        <v>279</v>
      </c>
      <c r="D85" s="28"/>
      <c r="E85" s="71"/>
      <c r="F85" s="68"/>
      <c r="G85" s="68"/>
      <c r="H85" s="68"/>
      <c r="I85" s="68"/>
      <c r="J85" s="78"/>
      <c r="K85" s="21"/>
      <c r="L85" s="21"/>
    </row>
    <row r="86" spans="1:12" s="6" customFormat="1" ht="24.75" customHeight="1">
      <c r="A86" s="23">
        <v>114</v>
      </c>
      <c r="B86" s="29" t="s">
        <v>194</v>
      </c>
      <c r="C86" s="23" t="s">
        <v>18</v>
      </c>
      <c r="D86" s="28"/>
      <c r="E86" s="71"/>
      <c r="F86" s="68"/>
      <c r="G86" s="68"/>
      <c r="H86" s="68"/>
      <c r="I86" s="68"/>
      <c r="J86" s="78"/>
      <c r="K86" s="21"/>
      <c r="L86" s="21"/>
    </row>
    <row r="87" spans="1:12" s="6" customFormat="1" ht="24.75" customHeight="1">
      <c r="A87" s="23">
        <v>115</v>
      </c>
      <c r="B87" s="29" t="s">
        <v>195</v>
      </c>
      <c r="C87" s="23" t="s">
        <v>18</v>
      </c>
      <c r="D87" s="28"/>
      <c r="E87" s="71"/>
      <c r="F87" s="68"/>
      <c r="G87" s="68"/>
      <c r="H87" s="68"/>
      <c r="I87" s="68"/>
      <c r="J87" s="78"/>
      <c r="K87" s="21"/>
      <c r="L87" s="21"/>
    </row>
    <row r="88" spans="1:12" s="6" customFormat="1" ht="24.75" customHeight="1">
      <c r="A88" s="23">
        <v>116</v>
      </c>
      <c r="B88" s="29" t="s">
        <v>196</v>
      </c>
      <c r="C88" s="23" t="s">
        <v>18</v>
      </c>
      <c r="D88" s="28"/>
      <c r="E88" s="71"/>
      <c r="F88" s="68"/>
      <c r="G88" s="68"/>
      <c r="H88" s="68"/>
      <c r="I88" s="68"/>
      <c r="J88" s="78"/>
      <c r="K88" s="21"/>
      <c r="L88" s="21"/>
    </row>
    <row r="89" spans="1:12" s="6" customFormat="1" ht="33" customHeight="1">
      <c r="A89" s="23">
        <v>121</v>
      </c>
      <c r="B89" s="99" t="s">
        <v>197</v>
      </c>
      <c r="C89" s="100"/>
      <c r="D89" s="102"/>
      <c r="E89" s="70"/>
      <c r="F89" s="68"/>
      <c r="G89" s="68"/>
      <c r="H89" s="68"/>
      <c r="I89" s="68"/>
      <c r="J89" s="78"/>
      <c r="K89" s="21"/>
      <c r="L89" s="21"/>
    </row>
    <row r="90" spans="1:12" s="6" customFormat="1" ht="24.75" customHeight="1">
      <c r="A90" s="23">
        <v>122</v>
      </c>
      <c r="B90" s="29" t="s">
        <v>190</v>
      </c>
      <c r="C90" s="23" t="s">
        <v>6</v>
      </c>
      <c r="D90" s="28">
        <v>0</v>
      </c>
      <c r="E90" s="71"/>
      <c r="F90" s="68"/>
      <c r="G90" s="68"/>
      <c r="H90" s="68"/>
      <c r="I90" s="68"/>
      <c r="J90" s="78"/>
      <c r="K90" s="21"/>
      <c r="L90" s="21"/>
    </row>
    <row r="91" spans="1:12" s="6" customFormat="1" ht="19.5" customHeight="1">
      <c r="A91" s="23">
        <v>123</v>
      </c>
      <c r="B91" s="29" t="s">
        <v>191</v>
      </c>
      <c r="C91" s="23" t="s">
        <v>6</v>
      </c>
      <c r="D91" s="28">
        <v>0</v>
      </c>
      <c r="E91" s="71"/>
      <c r="F91" s="68"/>
      <c r="G91" s="68"/>
      <c r="H91" s="68"/>
      <c r="I91" s="68"/>
      <c r="J91" s="78"/>
      <c r="K91" s="21"/>
      <c r="L91" s="21"/>
    </row>
    <row r="92" spans="1:12" s="6" customFormat="1" ht="30" customHeight="1">
      <c r="A92" s="23">
        <v>124</v>
      </c>
      <c r="B92" s="29" t="s">
        <v>192</v>
      </c>
      <c r="C92" s="23" t="s">
        <v>6</v>
      </c>
      <c r="D92" s="28">
        <v>0</v>
      </c>
      <c r="E92" s="71"/>
      <c r="F92" s="68"/>
      <c r="G92" s="68"/>
      <c r="H92" s="68"/>
      <c r="I92" s="68"/>
      <c r="J92" s="78"/>
      <c r="K92" s="21"/>
      <c r="L92" s="21"/>
    </row>
    <row r="93" spans="1:12" s="6" customFormat="1" ht="33" customHeight="1">
      <c r="A93" s="23">
        <v>125</v>
      </c>
      <c r="B93" s="29" t="s">
        <v>193</v>
      </c>
      <c r="C93" s="23" t="s">
        <v>18</v>
      </c>
      <c r="D93" s="28">
        <v>0</v>
      </c>
      <c r="E93" s="71"/>
      <c r="F93" s="68"/>
      <c r="G93" s="68"/>
      <c r="H93" s="68"/>
      <c r="I93" s="68"/>
      <c r="J93" s="78"/>
      <c r="K93" s="21"/>
      <c r="L93" s="21"/>
    </row>
    <row r="94" spans="1:12" s="6" customFormat="1" ht="36.75" customHeight="1">
      <c r="A94" s="23">
        <v>126</v>
      </c>
      <c r="B94" s="99" t="s">
        <v>198</v>
      </c>
      <c r="C94" s="100"/>
      <c r="D94" s="102"/>
      <c r="E94" s="70"/>
      <c r="F94" s="68"/>
      <c r="G94" s="68"/>
      <c r="H94" s="68"/>
      <c r="I94" s="68"/>
      <c r="J94" s="78"/>
      <c r="K94" s="21"/>
      <c r="L94" s="21"/>
    </row>
    <row r="95" spans="1:12" s="6" customFormat="1" ht="32.25" customHeight="1">
      <c r="A95" s="23">
        <v>127</v>
      </c>
      <c r="B95" s="29" t="s">
        <v>199</v>
      </c>
      <c r="C95" s="23" t="s">
        <v>6</v>
      </c>
      <c r="D95" s="28">
        <v>0</v>
      </c>
      <c r="E95" s="71"/>
      <c r="F95" s="68"/>
      <c r="G95" s="68"/>
      <c r="H95" s="68"/>
      <c r="I95" s="68"/>
      <c r="J95" s="78"/>
      <c r="K95" s="21"/>
      <c r="L95" s="21"/>
    </row>
    <row r="96" spans="1:11" ht="15.75">
      <c r="A96" s="23">
        <v>128</v>
      </c>
      <c r="B96" s="29" t="s">
        <v>200</v>
      </c>
      <c r="C96" s="23" t="s">
        <v>6</v>
      </c>
      <c r="D96" s="28">
        <v>0</v>
      </c>
      <c r="E96" s="71"/>
      <c r="F96" s="68"/>
      <c r="G96" s="68"/>
      <c r="H96" s="68"/>
      <c r="I96" s="68"/>
      <c r="J96" s="78"/>
      <c r="K96" s="21"/>
    </row>
    <row r="97" spans="1:11" ht="31.5">
      <c r="A97" s="23">
        <v>129</v>
      </c>
      <c r="B97" s="29" t="s">
        <v>201</v>
      </c>
      <c r="C97" s="23" t="s">
        <v>18</v>
      </c>
      <c r="D97" s="28">
        <v>0</v>
      </c>
      <c r="E97" s="71"/>
      <c r="F97" s="68"/>
      <c r="G97" s="68"/>
      <c r="H97" s="68"/>
      <c r="I97" s="68"/>
      <c r="J97" s="78"/>
      <c r="K97" s="21"/>
    </row>
    <row r="98" spans="2:5" ht="15.75">
      <c r="B98" s="103"/>
      <c r="C98" s="103"/>
      <c r="D98" s="103"/>
      <c r="E98" s="76"/>
    </row>
  </sheetData>
  <sheetProtection/>
  <mergeCells count="16">
    <mergeCell ref="B74:D74"/>
    <mergeCell ref="A1:D1"/>
    <mergeCell ref="B2:D2"/>
    <mergeCell ref="B7:D7"/>
    <mergeCell ref="B43:D43"/>
    <mergeCell ref="B48:D48"/>
    <mergeCell ref="B79:D79"/>
    <mergeCell ref="B84:D84"/>
    <mergeCell ref="B89:D89"/>
    <mergeCell ref="B94:D94"/>
    <mergeCell ref="B98:D98"/>
    <mergeCell ref="B49:D49"/>
    <mergeCell ref="B54:D54"/>
    <mergeCell ref="B59:D59"/>
    <mergeCell ref="B64:D64"/>
    <mergeCell ref="B69:D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2016-03-08T06:52:55Z</cp:lastPrinted>
  <dcterms:created xsi:type="dcterms:W3CDTF">2006-09-16T00:00:00Z</dcterms:created>
  <dcterms:modified xsi:type="dcterms:W3CDTF">2020-04-02T09:18:59Z</dcterms:modified>
  <cp:category/>
  <cp:version/>
  <cp:contentType/>
  <cp:contentStatus/>
</cp:coreProperties>
</file>